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a8727edee96d76b0/デスクトップ/"/>
    </mc:Choice>
  </mc:AlternateContent>
  <xr:revisionPtr revIDLastSave="2" documentId="11_3364C09B51B53B2B4C123A931C621F997EAEB9C1" xr6:coauthVersionLast="47" xr6:coauthVersionMax="47" xr10:uidLastSave="{00F757BC-0279-432E-87BC-0DD1B0387854}"/>
  <bookViews>
    <workbookView xWindow="-120" yWindow="-16320" windowWidth="29040" windowHeight="15720" activeTab="2" xr2:uid="{00000000-000D-0000-FFFF-FFFF00000000}"/>
  </bookViews>
  <sheets>
    <sheet name="使い方" sheetId="1" r:id="rId1"/>
    <sheet name="サマリー" sheetId="2" r:id="rId2"/>
    <sheet name="チェックリスト" sheetId="3" r:id="rId3"/>
    <sheet name="ガイドラインの要点" sheetId="4" r:id="rId4"/>
  </sheets>
  <definedNames>
    <definedName name="_xlnm._FilterDatabase" localSheetId="2" hidden="1">チェックリスト!$A$4:$N$59</definedName>
    <definedName name="_xlnm.Print_Titles" localSheetId="2">チェックリスト!$4:$4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9" i="2" l="1"/>
  <c r="B28" i="2"/>
  <c r="B27" i="2"/>
  <c r="B26" i="2"/>
  <c r="B25" i="2"/>
  <c r="J21" i="2"/>
  <c r="I21" i="2"/>
  <c r="F21" i="2"/>
  <c r="E21" i="2"/>
  <c r="D21" i="2"/>
  <c r="C21" i="2"/>
  <c r="B21" i="2"/>
  <c r="J20" i="2"/>
  <c r="I20" i="2"/>
  <c r="F20" i="2"/>
  <c r="E20" i="2"/>
  <c r="D20" i="2"/>
  <c r="C20" i="2"/>
  <c r="B20" i="2"/>
  <c r="J19" i="2"/>
  <c r="I19" i="2"/>
  <c r="H19" i="2"/>
  <c r="G19" i="2"/>
  <c r="F19" i="2"/>
  <c r="E19" i="2"/>
  <c r="D19" i="2"/>
  <c r="C19" i="2"/>
  <c r="B19" i="2"/>
  <c r="J18" i="2"/>
  <c r="I18" i="2"/>
  <c r="F18" i="2"/>
  <c r="E18" i="2"/>
  <c r="D18" i="2"/>
  <c r="C18" i="2"/>
  <c r="B18" i="2"/>
  <c r="J17" i="2"/>
  <c r="I17" i="2"/>
  <c r="F17" i="2"/>
  <c r="E17" i="2"/>
  <c r="D17" i="2"/>
  <c r="C17" i="2"/>
  <c r="B17" i="2"/>
  <c r="J16" i="2"/>
  <c r="I16" i="2"/>
  <c r="F16" i="2"/>
  <c r="E16" i="2"/>
  <c r="D16" i="2"/>
  <c r="C16" i="2"/>
  <c r="B16" i="2"/>
  <c r="J15" i="2"/>
  <c r="I15" i="2"/>
  <c r="H15" i="2"/>
  <c r="G15" i="2"/>
  <c r="F15" i="2"/>
  <c r="E15" i="2"/>
  <c r="D15" i="2"/>
  <c r="C15" i="2"/>
  <c r="B15" i="2"/>
  <c r="J14" i="2"/>
  <c r="I14" i="2"/>
  <c r="F14" i="2"/>
  <c r="E14" i="2"/>
  <c r="D14" i="2"/>
  <c r="C14" i="2"/>
  <c r="B14" i="2"/>
  <c r="J13" i="2"/>
  <c r="J22" i="2" s="1"/>
  <c r="I13" i="2"/>
  <c r="I22" i="2" s="1"/>
  <c r="H13" i="2"/>
  <c r="G13" i="2"/>
  <c r="F13" i="2"/>
  <c r="F22" i="2" s="1"/>
  <c r="E13" i="2"/>
  <c r="E22" i="2" s="1"/>
  <c r="D13" i="2"/>
  <c r="D22" i="2" s="1"/>
  <c r="C13" i="2"/>
  <c r="C22" i="2" s="1"/>
  <c r="B13" i="2"/>
  <c r="B22" i="2" s="1"/>
  <c r="H6" i="2"/>
  <c r="H4" i="2"/>
  <c r="K59" i="3"/>
  <c r="K58" i="3"/>
  <c r="K57" i="3"/>
  <c r="K56" i="3"/>
  <c r="K54" i="3"/>
  <c r="K53" i="3"/>
  <c r="K52" i="3"/>
  <c r="K51" i="3"/>
  <c r="K49" i="3"/>
  <c r="K48" i="3"/>
  <c r="K47" i="3"/>
  <c r="K46" i="3"/>
  <c r="K45" i="3"/>
  <c r="K44" i="3"/>
  <c r="K43" i="3"/>
  <c r="K42" i="3"/>
  <c r="K41" i="3"/>
  <c r="K40" i="3"/>
  <c r="K38" i="3"/>
  <c r="K37" i="3"/>
  <c r="K36" i="3"/>
  <c r="K35" i="3"/>
  <c r="K33" i="3"/>
  <c r="K32" i="3"/>
  <c r="K31" i="3"/>
  <c r="K30" i="3"/>
  <c r="K28" i="3"/>
  <c r="K27" i="3"/>
  <c r="K26" i="3"/>
  <c r="K25" i="3"/>
  <c r="K24" i="3"/>
  <c r="K22" i="3"/>
  <c r="K21" i="3"/>
  <c r="K20" i="3"/>
  <c r="K19" i="3"/>
  <c r="K18" i="3"/>
  <c r="K16" i="3"/>
  <c r="K15" i="3"/>
  <c r="K14" i="3"/>
  <c r="K13" i="3"/>
  <c r="K12" i="3"/>
  <c r="K11" i="3"/>
  <c r="K10" i="3"/>
  <c r="K8" i="3"/>
  <c r="K7" i="3"/>
  <c r="K6" i="3"/>
  <c r="H21" i="2" l="1"/>
  <c r="G21" i="2"/>
  <c r="H20" i="2"/>
  <c r="G20" i="2"/>
  <c r="H18" i="2"/>
  <c r="G18" i="2"/>
  <c r="H17" i="2"/>
  <c r="G17" i="2"/>
  <c r="H16" i="2"/>
  <c r="G16" i="2"/>
  <c r="H14" i="2"/>
  <c r="G14" i="2"/>
  <c r="G22" i="2"/>
  <c r="H22" i="2"/>
  <c r="H5" i="2" s="1"/>
  <c r="H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ファクトチェック</author>
  </authors>
  <commentList>
    <comment ref="C6" authorId="0" shapeId="0" xr:uid="{00000000-0006-0000-0200-000001000000}">
      <text>
        <r>
          <rPr>
            <sz val="11"/>
            <color theme="1"/>
            <rFont val="ＭＳ Ｐゴシック"/>
            <family val="2"/>
            <scheme val="minor"/>
          </rPr>
          <t>Google品質評価ガイドラインと検索セントラルに照らして表現を精密化。</t>
        </r>
      </text>
    </comment>
    <comment ref="C8" authorId="0" shapeId="0" xr:uid="{00000000-0006-0000-0200-000002000000}">
      <text>
        <r>
          <rPr>
            <sz val="11"/>
            <color theme="1"/>
            <rFont val="ＭＳ Ｐゴシック"/>
            <family val="2"/>
            <scheme val="minor"/>
          </rPr>
          <t>Google品質評価ガイドラインと検索セントラルに照らして表現を精密化。</t>
        </r>
      </text>
    </comment>
    <comment ref="C12" authorId="0" shapeId="0" xr:uid="{00000000-0006-0000-0200-000003000000}">
      <text>
        <r>
          <rPr>
            <sz val="11"/>
            <color theme="1"/>
            <rFont val="ＭＳ Ｐゴシック"/>
            <family val="2"/>
            <scheme val="minor"/>
          </rPr>
          <t>Google品質評価ガイドラインと検索セントラルに照らして表現を精密化。</t>
        </r>
      </text>
    </comment>
    <comment ref="C13" authorId="0" shapeId="0" xr:uid="{00000000-0006-0000-0200-000004000000}">
      <text>
        <r>
          <rPr>
            <sz val="11"/>
            <color theme="1"/>
            <rFont val="ＭＳ Ｐゴシック"/>
            <family val="2"/>
            <scheme val="minor"/>
          </rPr>
          <t>Google品質評価ガイドラインと検索セントラルに照らして表現を精密化。</t>
        </r>
      </text>
    </comment>
    <comment ref="C18" authorId="0" shapeId="0" xr:uid="{00000000-0006-0000-0200-000005000000}">
      <text>
        <r>
          <rPr>
            <sz val="11"/>
            <color theme="1"/>
            <rFont val="ＭＳ Ｐゴシック"/>
            <family val="2"/>
            <scheme val="minor"/>
          </rPr>
          <t>Google品質評価ガイドラインと検索セントラルに照らして表現を精密化。</t>
        </r>
      </text>
    </comment>
    <comment ref="C19" authorId="0" shapeId="0" xr:uid="{00000000-0006-0000-0200-000006000000}">
      <text>
        <r>
          <rPr>
            <sz val="11"/>
            <color theme="1"/>
            <rFont val="ＭＳ Ｐゴシック"/>
            <family val="2"/>
            <scheme val="minor"/>
          </rPr>
          <t>Google品質評価ガイドラインと検索セントラルに照らして表現を精密化。</t>
        </r>
      </text>
    </comment>
    <comment ref="C20" authorId="0" shapeId="0" xr:uid="{00000000-0006-0000-0200-000007000000}">
      <text>
        <r>
          <rPr>
            <sz val="11"/>
            <color theme="1"/>
            <rFont val="ＭＳ Ｐゴシック"/>
            <family val="2"/>
            <scheme val="minor"/>
          </rPr>
          <t>Google品質評価ガイドラインと検索セントラルに照らして表現を精密化。</t>
        </r>
      </text>
    </comment>
    <comment ref="C25" authorId="0" shapeId="0" xr:uid="{00000000-0006-0000-0200-000008000000}">
      <text>
        <r>
          <rPr>
            <sz val="11"/>
            <color theme="1"/>
            <rFont val="ＭＳ Ｐゴシック"/>
            <family val="2"/>
            <scheme val="minor"/>
          </rPr>
          <t>Google品質評価ガイドラインと検索セントラルに照らして表現を精密化。</t>
        </r>
      </text>
    </comment>
    <comment ref="C27" authorId="0" shapeId="0" xr:uid="{00000000-0006-0000-0200-000009000000}">
      <text>
        <r>
          <rPr>
            <sz val="11"/>
            <color theme="1"/>
            <rFont val="ＭＳ Ｐゴシック"/>
            <family val="2"/>
            <scheme val="minor"/>
          </rPr>
          <t>Google品質評価ガイドラインと検索セントラルに照らして表現を精密化。</t>
        </r>
      </text>
    </comment>
    <comment ref="C28" authorId="0" shapeId="0" xr:uid="{00000000-0006-0000-0200-00000A000000}">
      <text>
        <r>
          <rPr>
            <sz val="11"/>
            <color theme="1"/>
            <rFont val="ＭＳ Ｐゴシック"/>
            <family val="2"/>
            <scheme val="minor"/>
          </rPr>
          <t>Google品質評価ガイドラインと検索セントラルに照らして表現を精密化。</t>
        </r>
      </text>
    </comment>
    <comment ref="C31" authorId="0" shapeId="0" xr:uid="{00000000-0006-0000-0200-00000B000000}">
      <text>
        <r>
          <rPr>
            <sz val="11"/>
            <color theme="1"/>
            <rFont val="ＭＳ Ｐゴシック"/>
            <family val="2"/>
            <scheme val="minor"/>
          </rPr>
          <t>Google品質評価ガイドラインと検索セントラルに照らして表現を精密化。</t>
        </r>
      </text>
    </comment>
    <comment ref="C32" authorId="0" shapeId="0" xr:uid="{00000000-0006-0000-0200-00000C000000}">
      <text>
        <r>
          <rPr>
            <sz val="11"/>
            <color theme="1"/>
            <rFont val="ＭＳ Ｐゴシック"/>
            <family val="2"/>
            <scheme val="minor"/>
          </rPr>
          <t>Google品質評価ガイドラインと検索セントラルに照らして表現を精密化。</t>
        </r>
      </text>
    </comment>
    <comment ref="C37" authorId="0" shapeId="0" xr:uid="{00000000-0006-0000-0200-00000D000000}">
      <text>
        <r>
          <rPr>
            <sz val="11"/>
            <color theme="1"/>
            <rFont val="ＭＳ Ｐゴシック"/>
            <family val="2"/>
            <scheme val="minor"/>
          </rPr>
          <t>Google品質評価ガイドラインと検索セントラルに照らして表現を精密化。</t>
        </r>
      </text>
    </comment>
    <comment ref="C38" authorId="0" shapeId="0" xr:uid="{00000000-0006-0000-0200-00000E000000}">
      <text>
        <r>
          <rPr>
            <sz val="11"/>
            <color theme="1"/>
            <rFont val="ＭＳ Ｐゴシック"/>
            <family val="2"/>
            <scheme val="minor"/>
          </rPr>
          <t>Google品質評価ガイドラインと検索セントラルに照らして表現を精密化。</t>
        </r>
      </text>
    </comment>
    <comment ref="C40" authorId="0" shapeId="0" xr:uid="{00000000-0006-0000-0200-00000F000000}">
      <text>
        <r>
          <rPr>
            <sz val="11"/>
            <color theme="1"/>
            <rFont val="ＭＳ Ｐゴシック"/>
            <family val="2"/>
            <scheme val="minor"/>
          </rPr>
          <t>Google品質評価ガイドラインと検索セントラルに照らして表現を精密化。</t>
        </r>
      </text>
    </comment>
    <comment ref="C41" authorId="0" shapeId="0" xr:uid="{00000000-0006-0000-0200-000010000000}">
      <text>
        <r>
          <rPr>
            <sz val="11"/>
            <color theme="1"/>
            <rFont val="ＭＳ Ｐゴシック"/>
            <family val="2"/>
            <scheme val="minor"/>
          </rPr>
          <t>Google品質評価ガイドラインと検索セントラルに照らして表現を精密化。</t>
        </r>
      </text>
    </comment>
    <comment ref="C43" authorId="0" shapeId="0" xr:uid="{00000000-0006-0000-0200-000011000000}">
      <text>
        <r>
          <rPr>
            <sz val="11"/>
            <color theme="1"/>
            <rFont val="ＭＳ Ｐゴシック"/>
            <family val="2"/>
            <scheme val="minor"/>
          </rPr>
          <t>Google品質評価ガイドラインと検索セントラルに照らして表現を精密化。</t>
        </r>
      </text>
    </comment>
    <comment ref="C44" authorId="0" shapeId="0" xr:uid="{00000000-0006-0000-0200-000012000000}">
      <text>
        <r>
          <rPr>
            <sz val="11"/>
            <color theme="1"/>
            <rFont val="ＭＳ Ｐゴシック"/>
            <family val="2"/>
            <scheme val="minor"/>
          </rPr>
          <t>Google品質評価ガイドラインと検索セントラルに照らして表現を精密化。</t>
        </r>
      </text>
    </comment>
    <comment ref="C45" authorId="0" shapeId="0" xr:uid="{00000000-0006-0000-0200-000013000000}">
      <text>
        <r>
          <rPr>
            <sz val="11"/>
            <color theme="1"/>
            <rFont val="ＭＳ Ｐゴシック"/>
            <family val="2"/>
            <scheme val="minor"/>
          </rPr>
          <t>Google品質評価ガイドラインと検索セントラルに照らして表現を精密化。</t>
        </r>
      </text>
    </comment>
    <comment ref="C46" authorId="0" shapeId="0" xr:uid="{00000000-0006-0000-0200-000014000000}">
      <text>
        <r>
          <rPr>
            <sz val="11"/>
            <color theme="1"/>
            <rFont val="ＭＳ Ｐゴシック"/>
            <family val="2"/>
            <scheme val="minor"/>
          </rPr>
          <t>Google品質評価ガイドラインと検索セントラルに照らして表現を精密化。</t>
        </r>
      </text>
    </comment>
    <comment ref="C47" authorId="0" shapeId="0" xr:uid="{00000000-0006-0000-0200-000015000000}">
      <text>
        <r>
          <rPr>
            <sz val="11"/>
            <color theme="1"/>
            <rFont val="ＭＳ Ｐゴシック"/>
            <family val="2"/>
            <scheme val="minor"/>
          </rPr>
          <t>Google品質評価ガイドラインと検索セントラルに照らして表現を精密化。</t>
        </r>
      </text>
    </comment>
    <comment ref="C51" authorId="0" shapeId="0" xr:uid="{00000000-0006-0000-0200-000016000000}">
      <text>
        <r>
          <rPr>
            <sz val="11"/>
            <color theme="1"/>
            <rFont val="ＭＳ Ｐゴシック"/>
            <family val="2"/>
            <scheme val="minor"/>
          </rPr>
          <t>Google品質評価ガイドラインと検索セントラルに照らして表現を精密化。</t>
        </r>
      </text>
    </comment>
    <comment ref="C52" authorId="0" shapeId="0" xr:uid="{00000000-0006-0000-0200-000017000000}">
      <text>
        <r>
          <rPr>
            <sz val="11"/>
            <color theme="1"/>
            <rFont val="ＭＳ Ｐゴシック"/>
            <family val="2"/>
            <scheme val="minor"/>
          </rPr>
          <t>Google品質評価ガイドラインと検索セントラルに照らして表現を精密化。</t>
        </r>
      </text>
    </comment>
    <comment ref="C53" authorId="0" shapeId="0" xr:uid="{00000000-0006-0000-0200-000018000000}">
      <text>
        <r>
          <rPr>
            <sz val="11"/>
            <color theme="1"/>
            <rFont val="ＭＳ Ｐゴシック"/>
            <family val="2"/>
            <scheme val="minor"/>
          </rPr>
          <t>Google品質評価ガイドラインと検索セントラルに照らして表現を精密化。</t>
        </r>
      </text>
    </comment>
    <comment ref="C56" authorId="0" shapeId="0" xr:uid="{00000000-0006-0000-0200-000019000000}">
      <text>
        <r>
          <rPr>
            <sz val="11"/>
            <color theme="1"/>
            <rFont val="ＭＳ Ｐゴシック"/>
            <family val="2"/>
            <scheme val="minor"/>
          </rPr>
          <t>Google品質評価ガイドラインと検索セントラルに照らして表現を精密化。</t>
        </r>
      </text>
    </comment>
    <comment ref="C57" authorId="0" shapeId="0" xr:uid="{00000000-0006-0000-0200-00001A000000}">
      <text>
        <r>
          <rPr>
            <sz val="11"/>
            <color theme="1"/>
            <rFont val="ＭＳ Ｐゴシック"/>
            <family val="2"/>
            <scheme val="minor"/>
          </rPr>
          <t>Google品質評価ガイドラインと検索セントラルに照らして表現を精密化。</t>
        </r>
      </text>
    </comment>
  </commentList>
</comments>
</file>

<file path=xl/sharedStrings.xml><?xml version="1.0" encoding="utf-8"?>
<sst xmlns="http://schemas.openxmlformats.org/spreadsheetml/2006/main" count="577" uniqueCount="376">
  <si>
    <t>○＝十分 / △＝一部 / ×＝不足 / 対象外。影響欄はリスクの目安で、GoogleのLow/Lowest判定を示すものではありません。</t>
  </si>
  <si>
    <t>No.</t>
  </si>
  <si>
    <t>観点</t>
  </si>
  <si>
    <t>チェック項目</t>
  </si>
  <si>
    <t>確認のポイント</t>
  </si>
  <si>
    <t>根拠の種類</t>
  </si>
  <si>
    <t>確認する場所</t>
  </si>
  <si>
    <t>×のときの影響</t>
  </si>
  <si>
    <t>重要度</t>
  </si>
  <si>
    <t>ガイドライン</t>
  </si>
  <si>
    <t>評価</t>
  </si>
  <si>
    <t>点数</t>
  </si>
  <si>
    <t>メモ・改善アクション</t>
  </si>
  <si>
    <t>担当</t>
  </si>
  <si>
    <t>期限</t>
  </si>
  <si>
    <t>■ 前提：ページの目的・YMYL</t>
  </si>
  <si>
    <t>P-1</t>
  </si>
  <si>
    <t>前提：ページの目的・YMYL</t>
  </si>
  <si>
    <t>ページの目的が明確で、訪問者の役に立つ</t>
  </si>
  <si>
    <t>目的と実際の有用性を確認。有害・欺瞞的な目的が認められる場合はLowestの検討対象。</t>
  </si>
  <si>
    <t>ページ内</t>
  </si>
  <si>
    <t>対象ページ全体</t>
  </si>
  <si>
    <t>要注意</t>
  </si>
  <si>
    <t>高</t>
  </si>
  <si>
    <t>3.0 / 4.0</t>
  </si>
  <si>
    <t>P-2</t>
  </si>
  <si>
    <t>YMYL（健康・お金・安全・社会）に該当するか判定した</t>
  </si>
  <si>
    <t>該当する場合は、より高い正確性・信頼性の基準でチェックする（サマリーで選択）</t>
  </si>
  <si>
    <t>テーマ・キーワード</t>
  </si>
  <si>
    <t>実務推奨</t>
  </si>
  <si>
    <t>2.3</t>
  </si>
  <si>
    <t>P-3</t>
  </si>
  <si>
    <t>タイトルが本文の内容を適切に表している</t>
  </si>
  <si>
    <t>誇張や不一致を確認。意図的な欺瞞なら深刻な問題となり得る。</t>
  </si>
  <si>
    <t>title・H1</t>
  </si>
  <si>
    <t>Lowの可能性</t>
  </si>
  <si>
    <t>3.1 / 5.6 / 4.5.3</t>
  </si>
  <si>
    <t>■ メインコンテンツの品質</t>
  </si>
  <si>
    <t>M-1</t>
  </si>
  <si>
    <t>メインコンテンツの品質</t>
  </si>
  <si>
    <t>手間（Effort）をかけて作られている</t>
  </si>
  <si>
    <t>整理・編集され、ページの目的を十分に果たす内容か</t>
  </si>
  <si>
    <t>記事本文</t>
  </si>
  <si>
    <t>Low</t>
  </si>
  <si>
    <t>3.2 / 7.1</t>
  </si>
  <si>
    <t>M-2</t>
  </si>
  <si>
    <t>独自性（Originality）がある</t>
  </si>
  <si>
    <t>他サイトの要約・言い換えではなく、独自の情報・視点があるか</t>
  </si>
  <si>
    <t>3.2 / 5.2.1</t>
  </si>
  <si>
    <t>M-3</t>
  </si>
  <si>
    <t>記述が正確で、必要に応じ専門家の定説と整合する</t>
  </si>
  <si>
    <t>YMYLでは重大な誤情報による害を重点確認。単なる誤記と有害な誤情報は区別。</t>
  </si>
  <si>
    <t>記事本文・出典</t>
  </si>
  <si>
    <t>深刻な害の可能性</t>
  </si>
  <si>
    <t>3.2 / 4.4</t>
  </si>
  <si>
    <t>M-4</t>
  </si>
  <si>
    <t>必要な根拠・出典を示し、情報の鮮度を確認している</t>
  </si>
  <si>
    <t>出典や更新日は内容・目的に応じて判断。更新日表示だけで評価が上がるわけではない。</t>
  </si>
  <si>
    <t>3.2 / 3.4</t>
  </si>
  <si>
    <t>M-5</t>
  </si>
  <si>
    <t>重要な情報が上部にあり、水増し（フィラー）がない</t>
  </si>
  <si>
    <t>目的と関係の薄い前置きや一般論で、本題が埋もれていないか</t>
  </si>
  <si>
    <t>記事冒頭</t>
  </si>
  <si>
    <t>中</t>
  </si>
  <si>
    <t>5.2.2</t>
  </si>
  <si>
    <t>M-6</t>
  </si>
  <si>
    <t>広告や補助コンテンツが本文の邪魔をしていない</t>
  </si>
  <si>
    <t>閉じにくいポップアップ、スクロールに追従する広告などがないか</t>
  </si>
  <si>
    <t>ページ全体</t>
  </si>
  <si>
    <t>5.3</t>
  </si>
  <si>
    <t>M-7</t>
  </si>
  <si>
    <t>目的に合った表現力・技術（Talent/Skill）がある</t>
  </si>
  <si>
    <t>図解・写真・動画・手順の分かりやすさなど</t>
  </si>
  <si>
    <t>High要素</t>
  </si>
  <si>
    <t>■ Experience（経験）</t>
  </si>
  <si>
    <t>E-1</t>
  </si>
  <si>
    <t>Experience（経験）</t>
  </si>
  <si>
    <t>ページの目的に合う経験が示されている</t>
  </si>
  <si>
    <t>すべての記事に直接体験は必須ではない。体験重視のレビュー等で重視する。</t>
  </si>
  <si>
    <t>文脈依存</t>
  </si>
  <si>
    <t>3.4 / 5.1</t>
  </si>
  <si>
    <t>E-2</t>
  </si>
  <si>
    <t>体験・検証をうたう場合、その説明が事実に基づく</t>
  </si>
  <si>
    <t>実際に使っていないのに「実使用」と偽る等の欺瞞を確認。写真添付は必須ではない。</t>
  </si>
  <si>
    <t>レビュー・比較記事</t>
  </si>
  <si>
    <t>欺瞞なら深刻</t>
  </si>
  <si>
    <t>3.4 / 4.5.3</t>
  </si>
  <si>
    <t>E-3</t>
  </si>
  <si>
    <t>必要に応じオリジナル写真・動画などで体験を裏付ける</t>
  </si>
  <si>
    <t>独自写真・動画は必須条件ではなく、内容に役立つときに使う。</t>
  </si>
  <si>
    <t>記事・事例</t>
  </si>
  <si>
    <t>E-4</t>
  </si>
  <si>
    <t>経験者ならではの視点・注意点がある</t>
  </si>
  <si>
    <t>体験したから分かる気づき・失敗・限界を書いているか</t>
  </si>
  <si>
    <t>7.1 / 7.3</t>
  </si>
  <si>
    <t>E-5</t>
  </si>
  <si>
    <t>自社の事例・一次データを示している</t>
  </si>
  <si>
    <t>課題→施策→結果→条件。調査は対象・期間・回答数（n数）を明記</t>
  </si>
  <si>
    <t>事例・調査レポート</t>
  </si>
  <si>
    <t>3.2</t>
  </si>
  <si>
    <t>■ Expertise（専門性）</t>
  </si>
  <si>
    <t>X-1</t>
  </si>
  <si>
    <t>Expertise（専門性）</t>
  </si>
  <si>
    <t>書き手がテーマに必要な知識・スキルを持っている</t>
  </si>
  <si>
    <t>説明の正確さ・深さから専門性が伝わるか</t>
  </si>
  <si>
    <t>X-2</t>
  </si>
  <si>
    <t>必要に応じ、作成者・監修者の専門性を確認できる</t>
  </si>
  <si>
    <t>記名・資格・外部証明が全ページ必須という意味ではない。ページの目的とリスクに応じた情報量で判断。</t>
  </si>
  <si>
    <t>自己申告＋第三者</t>
  </si>
  <si>
    <t>著者欄・著者ページ</t>
  </si>
  <si>
    <t>2.5.2 / 3.3.4 / 3.4</t>
  </si>
  <si>
    <t>X-3</t>
  </si>
  <si>
    <t>経歴や専門性を誇張していない</t>
  </si>
  <si>
    <t>「専門家です」と名乗るだけでなく、根拠が示されているか</t>
  </si>
  <si>
    <t>自己申告</t>
  </si>
  <si>
    <t>著者プロフィール</t>
  </si>
  <si>
    <t>5.6</t>
  </si>
  <si>
    <t>X-4</t>
  </si>
  <si>
    <t>YMYLの助言に必要な専門的知識・技能がある</t>
  </si>
  <si>
    <t>専門家による作成・確認が望ましい助言もある。医療等を一律に「監修必須」とする公式基準はない。</t>
  </si>
  <si>
    <t>YMYL記事</t>
  </si>
  <si>
    <t>高リスクなら深刻</t>
  </si>
  <si>
    <t>3.4.1 / 5.1</t>
  </si>
  <si>
    <t>X-5</t>
  </si>
  <si>
    <t>関連分野で有用で信頼できる情報を提供している</t>
  </si>
  <si>
    <t>継続発信や記事数自体を公式の高評価条件としない。</t>
  </si>
  <si>
    <t>カテゴリ・著者ページ</t>
  </si>
  <si>
    <t>3.4 / 7.3</t>
  </si>
  <si>
    <t>■ Authoritativeness（権威性）</t>
  </si>
  <si>
    <t>A-1</t>
  </si>
  <si>
    <t>Authoritativeness（権威性）</t>
  </si>
  <si>
    <t>そのテーマの「頼れる情報源」として知られている</t>
  </si>
  <si>
    <t>業界や専門家から参照・推薦されているか</t>
  </si>
  <si>
    <t>第三者</t>
  </si>
  <si>
    <t>外部サイト・メディア</t>
  </si>
  <si>
    <t>A-2</t>
  </si>
  <si>
    <t>サイトや作成者が、このテーマを扱うのに適切な知見を持つ</t>
  </si>
  <si>
    <t>本業と異なるテーマというだけで低評価とは限らない。該当テーマの知識・信頼性を検証する。</t>
  </si>
  <si>
    <t>サイト全体</t>
  </si>
  <si>
    <t>3.3 / 3.4 / 5.1</t>
  </si>
  <si>
    <t>A-3</t>
  </si>
  <si>
    <t>サイト評判の不正利用に該当する兆候がない</t>
  </si>
  <si>
    <t>第三者コンテンツ掲載そのものは禁止ではない。主に既存サイトのランキングシグナルの悪用を狙う掲載を確認。</t>
  </si>
  <si>
    <t>寄稿・提携コンテンツ</t>
  </si>
  <si>
    <t>悪用なら深刻</t>
  </si>
  <si>
    <t>4.6.4</t>
  </si>
  <si>
    <t>A-4</t>
  </si>
  <si>
    <t>業界団体・専門家・公的機関から評価されている</t>
  </si>
  <si>
    <t>YMYLでは、その分野の専門家による評価が特に重要</t>
  </si>
  <si>
    <t>外部サイト</t>
  </si>
  <si>
    <t>3.3.1</t>
  </si>
  <si>
    <t>■ 評判（Reputation）</t>
  </si>
  <si>
    <t>R-1</t>
  </si>
  <si>
    <t>評判（Reputation）</t>
  </si>
  <si>
    <t>第三者による評判を調査した</t>
  </si>
  <si>
    <t>「社名 -site:自社ドメイン」などで、自社以外の情報源を確認（サマリーに検索例）</t>
  </si>
  <si>
    <t>Google検索</t>
  </si>
  <si>
    <t>3.3 / 3.3.3</t>
  </si>
  <si>
    <t>R-2</t>
  </si>
  <si>
    <t>独立したニュース・レビュー・百科事典などで評価されている</t>
  </si>
  <si>
    <t>自社サイト上の自己評価だけに頼っていないか</t>
  </si>
  <si>
    <t>ニュース・Wikipedia・レビュー</t>
  </si>
  <si>
    <t>3.3.1 / 7.2</t>
  </si>
  <si>
    <t>R-3</t>
  </si>
  <si>
    <t>信用できる口コミを確認し、重大な不正の証拠がない</t>
  </si>
  <si>
    <t>否定的な口コミが1件あるだけでは最低評価にならない。複数の信頼できる資料と具体的な内容を確認。</t>
  </si>
  <si>
    <t>口コミサイト・地図</t>
  </si>
  <si>
    <t>深刻な悪評なら要注意</t>
  </si>
  <si>
    <t>3.3.2 / 4.5.2</t>
  </si>
  <si>
    <t>R-4</t>
  </si>
  <si>
    <t>テーマに応じ、作成者の評判を確認した</t>
  </si>
  <si>
    <t>小規模なサイトや個人に評判情報がないこと自体は低評価の根拠ではない。</t>
  </si>
  <si>
    <t>著者名で検索</t>
  </si>
  <si>
    <t>3.3.4 / 3.3.5</t>
  </si>
  <si>
    <t>■ Trust（信頼性）</t>
  </si>
  <si>
    <t>T-1</t>
  </si>
  <si>
    <t>Trust（信頼性）</t>
  </si>
  <si>
    <t>責任主体に関する情報が、ページの目的に応じて十分ある</t>
  </si>
  <si>
    <t>特に金銭・安全を扱う場合に厳格。情報が少ないことのみで必ずLowestとは限らない。</t>
  </si>
  <si>
    <t>会社概要・フッター</t>
  </si>
  <si>
    <t>深刻な場合はLowest</t>
  </si>
  <si>
    <t>2.5.2 / 4.5.1 / 5.5</t>
  </si>
  <si>
    <t>T-2</t>
  </si>
  <si>
    <t>コンテンツの作成者・責任者を適切に把握できる</t>
  </si>
  <si>
    <t>組織が作成主体の場合や匿名が妥当な場合もある。全記事で実名著者を必須とはしない。</t>
  </si>
  <si>
    <t>著者欄</t>
  </si>
  <si>
    <t>2.5.2 / 5.5</t>
  </si>
  <si>
    <t>T-3</t>
  </si>
  <si>
    <t>問い合わせ先が、サイトの種類に応じて十分にある</t>
  </si>
  <si>
    <t>メール・電話・住所・フォームなど</t>
  </si>
  <si>
    <t>問い合わせ・会社概要</t>
  </si>
  <si>
    <t>2.5.3 / 5.5</t>
  </si>
  <si>
    <t>T-4</t>
  </si>
  <si>
    <t>金銭や個人情報を扱う場合に必要な顧客支援情報がある</t>
  </si>
  <si>
    <t>取引やトラブル対応に必要な連絡先、支払・返品等の情報。不足の程度とリスクで判断。</t>
  </si>
  <si>
    <t>料金・規約・サポート</t>
  </si>
  <si>
    <t>2.5.3 / 4.5.1 / 5.5</t>
  </si>
  <si>
    <t>T-5</t>
  </si>
  <si>
    <t>通信・決済・個人情報の取り扱いが安全である</t>
  </si>
  <si>
    <t>HTTPSは実務的な点検例。HTTPSの有無のみでPQのLowが確定するわけではない。</t>
  </si>
  <si>
    <t>ブラウザ・決済画面</t>
  </si>
  <si>
    <t>3.4</t>
  </si>
  <si>
    <t>T-6</t>
  </si>
  <si>
    <t>PR・広告・提供等の重要な利害関係を適切に明示</t>
  </si>
  <si>
    <t>利害関係そのものが問題ではなく、隠蔽や欺瞞があるか確認。国内法令への適合も別途確認する。</t>
  </si>
  <si>
    <t>記事・LP</t>
  </si>
  <si>
    <t>T-7</t>
  </si>
  <si>
    <t>広告・本文・ナビゲーションを意図的に混同させていない</t>
  </si>
  <si>
    <t>広告が存在すること自体は悪くない。誤認させる設計など、欺瞞の有無で判断。</t>
  </si>
  <si>
    <t>4.5.3</t>
  </si>
  <si>
    <t>T-8</t>
  </si>
  <si>
    <t>架空の人物・偽の実績で読者を欺いていない</t>
  </si>
  <si>
    <t>AI生成画像の使用自体が禁止という意味ではない。実在の専門家だと偽るなどの欺瞞が問題。</t>
  </si>
  <si>
    <t>T-9</t>
  </si>
  <si>
    <t>事業者情報を偽っていない</t>
  </si>
  <si>
    <t>実在しない店舗住所・偽の写真・他社ブランドの模倣がないか</t>
  </si>
  <si>
    <t>会社概要・店舗情報</t>
  </si>
  <si>
    <t>Lowest</t>
  </si>
  <si>
    <t>T-10</t>
  </si>
  <si>
    <t>プライバシーポリシー・利用規約を掲載している</t>
  </si>
  <si>
    <t>個人情報の取り扱いを明記しているか</t>
  </si>
  <si>
    <t>フッター</t>
  </si>
  <si>
    <t>—</t>
  </si>
  <si>
    <t>■ 低品質・スパムの兆候がない</t>
  </si>
  <si>
    <t>S-1</t>
  </si>
  <si>
    <t>低品質・スパムの兆候がない</t>
  </si>
  <si>
    <t>ランキング操作目的で低価値コンテンツを大量生成していない</t>
  </si>
  <si>
    <t>AI利用や大量公開だけでは違反とは限らない。主な目的と付加価値、規模を確認。</t>
  </si>
  <si>
    <t>濫用なら深刻</t>
  </si>
  <si>
    <t>4.6.5</t>
  </si>
  <si>
    <t>S-2</t>
  </si>
  <si>
    <t>複製・言い換えが中心で付加価値の乏しいページでない</t>
  </si>
  <si>
    <t>引用や要約はそれ自体が禁止ではない。価値・目的・作成の実態を総合して評価。</t>
  </si>
  <si>
    <t>程度によりLow/Lowest</t>
  </si>
  <si>
    <t>4.6.6 / 5.2.1</t>
  </si>
  <si>
    <t>S-3</t>
  </si>
  <si>
    <t>目的を達成するのに必要なメインコンテンツがある</t>
  </si>
  <si>
    <t>短文やシンプルなページが一律に低品質なわけではない。目的に対する充足度を評価。</t>
  </si>
  <si>
    <t>4.6.1 / 3.2</t>
  </si>
  <si>
    <t>S-4</t>
  </si>
  <si>
    <t>改ざん・スパム投稿・不審な挙動がない</t>
  </si>
  <si>
    <t>不審なリンク、勝手なダウンロード、コメントスパムがないか</t>
  </si>
  <si>
    <t>4.5.5 / 4.6.2</t>
  </si>
  <si>
    <t>■ YMYL（該当テーマのみ）</t>
  </si>
  <si>
    <t>Y-1</t>
  </si>
  <si>
    <t>YMYL（該当テーマのみ）</t>
  </si>
  <si>
    <t>健康・安全等に影響する情報が正確で、適切な根拠がある</t>
  </si>
  <si>
    <t>専門家の合意を外れること自体より、誤情報による具体的な害や誤解の危険性を確認。</t>
  </si>
  <si>
    <t>有害な誤情報なら深刻</t>
  </si>
  <si>
    <t>2.3 / 3.2 / 4.4</t>
  </si>
  <si>
    <t>Y-2</t>
  </si>
  <si>
    <t>体験談と専門的助言を明確に区別している</t>
  </si>
  <si>
    <t>YMYLでも体験談は有用な場合がある。安全性と専門家の合意との整合性に配慮。</t>
  </si>
  <si>
    <t>3.4.1</t>
  </si>
  <si>
    <t>Y-3</t>
  </si>
  <si>
    <t>評判を、その分野の専門家・団体の評価で確認した</t>
  </si>
  <si>
    <t>学会・専門団体・公的機関などの評価</t>
  </si>
  <si>
    <t>Y-4</t>
  </si>
  <si>
    <t>免責事項・相談先を示している</t>
  </si>
  <si>
    <t>個別の判断は専門家に相談する旨などを記載しているか</t>
  </si>
  <si>
    <t>E-E-A-T チェックリストの使い方</t>
  </si>
  <si>
    <t>このシートについて</t>
  </si>
  <si>
    <t>Google検索品質評価ガイドライン（2025年9月版）および検索セントラルの解説を参考に、当社が独自に作成した自己点検表です。公式の採点表ではありません。</t>
  </si>
  <si>
    <t>シート構成</t>
  </si>
  <si>
    <t>サマリー（結果）／チェックリスト（入力）／ガイドラインの要点（背景知識）</t>
  </si>
  <si>
    <t>手順 1</t>
  </si>
  <si>
    <t>「サマリー」で対象サイト名・ドメイン・URL・評価日・評価者を入力し、YMYLレベルを選ぶ</t>
  </si>
  <si>
    <t>手順 2</t>
  </si>
  <si>
    <t>「チェックリスト」の黄色のセル（評価）に ○／△／×／対象外 を選ぶ。決済をしないサイトの決済項目や、YMYLでない場合のYMYL項目は「対象外」</t>
  </si>
  <si>
    <t>手順 3</t>
  </si>
  <si>
    <t>×・△には「メモ・改善アクション」に対応内容を書き、担当と期限を決める</t>
  </si>
  <si>
    <t>手順 4</t>
  </si>
  <si>
    <t>「サマリー」で達成率と高重要度の未対応項目を確認。深刻な問題の可能性は本文・背景事情を個別調査し、優先順位を判断する。</t>
  </si>
  <si>
    <t>手順 5</t>
  </si>
  <si>
    <t>「評判調査の検索例」をGoogleで検索し、第三者からの評価を確認する</t>
  </si>
  <si>
    <t>手順 6</t>
  </si>
  <si>
    <t>3か月ごとなど定期的に見直す（コピーして評価日ごとに保存すると、推移を比較できます）</t>
  </si>
  <si>
    <t>「×のときの影響」は一般的な注意度を示す参考分類です。○△×からGoogleのLow/Lowest等のページ評価は自動判定できません。</t>
  </si>
  <si>
    <t>ガイドラインの3つの判断材料に対応：ページ内（本文・ページで見えること）／自己申告（会社概要・プロフィール）／第三者（独立したレビュー・ニュースなど）</t>
  </si>
  <si>
    <t>点数のルール</t>
  </si>
  <si>
    <t>○＝2点／△＝1点／×＝0点。対象外と未評価は満点から除きます。</t>
  </si>
  <si>
    <t>総合判定</t>
  </si>
  <si>
    <t>総合判定は東京SEOメーカー独自の運用指標です。70/80/90%の閾値はGoogleの公開基準ではなく、合否や順位を保証しません。</t>
  </si>
  <si>
    <t>入力欄</t>
  </si>
  <si>
    <t>黄色のセルだけが入力欄です。点数・サマリーは数式で自動計算されるため、上書きしないでください。</t>
  </si>
  <si>
    <t>注意</t>
  </si>
  <si>
    <t>E-E-A-T自体はGoogleの単一のランキング要因ではありません。検索品質評価者の採点も特定ページの順位を直接変更しません。項目には文脈依存・任意の実務施策が含まれます。</t>
  </si>
  <si>
    <t>記入例</t>
  </si>
  <si>
    <t>No.　/　チェック項目　/　評価　/　メモ・改善アクション　/　担当　/　期限</t>
  </si>
  <si>
    <t>E-5　/　自社の事例・一次データを示している　/　△　/　事例は2件のみ。条件と数値の結果を追記し、3件追加する　/　山田　/　2026/12/15</t>
  </si>
  <si>
    <t>参考</t>
  </si>
  <si>
    <t>Google「Search Quality Rater Guidelines」(2025年9月11日版) https://static.googleusercontent.com/media/guidelines.raterhub.com/en//searchqualityevaluatorguidelines.pdf</t>
  </si>
  <si>
    <t>Google 検索セントラル「有用で信頼性の高い、ユーザー第一のコンテンツの作成」 https://developers.google.com/search/docs/fundamentals/creating-helpful-content?hl=ja</t>
  </si>
  <si>
    <t>作成：東京SEOメーカー（アドマノ株式会社）　2026年10月版</t>
  </si>
  <si>
    <t>E-E-A-T 診断サマリー</t>
  </si>
  <si>
    <t>評価の対象</t>
  </si>
  <si>
    <t>対象サイト名（社名）</t>
  </si>
  <si>
    <t>東京SEOメーカー</t>
  </si>
  <si>
    <t>独自の管理目標（参考）</t>
  </si>
  <si>
    <t>ドメイン</t>
  </si>
  <si>
    <t>example.com</t>
  </si>
  <si>
    <t>現在の達成率</t>
  </si>
  <si>
    <t>対象ページURL</t>
  </si>
  <si>
    <t>深刻な問題の候補（要個別確認）</t>
  </si>
  <si>
    <t>評価日</t>
  </si>
  <si>
    <t>内部診断（Google評価ではない）</t>
  </si>
  <si>
    <t>評価者</t>
  </si>
  <si>
    <t>※ 達成率・70/80/90%の目標値は当社独自の管理指標です。Googleの採点基準・合格水準ではありません。個別のリスク確認を優先してください。</t>
  </si>
  <si>
    <t>YMYLレベル</t>
  </si>
  <si>
    <t>該当しない</t>
  </si>
  <si>
    <t>※ サイト名・ドメインは例です。自社の情報に書き換えてください。</t>
  </si>
  <si>
    <t>観点別の結果</t>
  </si>
  <si>
    <t>項目数</t>
  </si>
  <si>
    <t>評価済み</t>
  </si>
  <si>
    <t>○</t>
  </si>
  <si>
    <t>△</t>
  </si>
  <si>
    <t>×</t>
  </si>
  <si>
    <t>得点/満点</t>
  </si>
  <si>
    <t>達成率</t>
  </si>
  <si>
    <t>高重要度の×</t>
  </si>
  <si>
    <t>未対応（高重要度）</t>
  </si>
  <si>
    <t>合計</t>
  </si>
  <si>
    <t>評判調査の検索例（ガイドライン 3.3.3 を参考に、自動作成）</t>
  </si>
  <si>
    <t>自社以外のページで社名を検索</t>
  </si>
  <si>
    <t>ドメイン名への言及を検索</t>
  </si>
  <si>
    <t>評判・口コミを検索</t>
  </si>
  <si>
    <t>レビューを検索</t>
  </si>
  <si>
    <t>百科事典での記載を確認</t>
  </si>
  <si>
    <t>※ 自社や関係者が作った情報ではなく、独立した第三者の情報（ニュース、レビュー、専門家の推薦など）を探します。</t>
  </si>
  <si>
    <t>検索品質評価ガイドラインの E-E-A-T 要点</t>
  </si>
  <si>
    <t>出典：Google「Search Quality Rater Guidelines（General Guidelines）」2025年9月11日版。以下は要点を日本語でまとめたものです（原文の直訳ではありません）。</t>
  </si>
  <si>
    <t>テーマ</t>
  </si>
  <si>
    <t>要点</t>
  </si>
  <si>
    <t>該当セクション</t>
  </si>
  <si>
    <t>評価者の役割</t>
  </si>
  <si>
    <t>評価者の評価が、特定のページの順位を直接上げ下げすることはない。評価は検索エンジンの品質を測り、改善するために使われる。</t>
  </si>
  <si>
    <t>0.1</t>
  </si>
  <si>
    <t>中心は Trust</t>
  </si>
  <si>
    <t>E-E-A-T の中で最も重要なのは Trust（信頼性）。信頼できないページは、経験・専門性・権威性がどれだけあっても E-E-A-T が低い。</t>
  </si>
  <si>
    <t>Trust の中身</t>
  </si>
  <si>
    <t>ページが正確で、誠実で、安全で、信頼できるか。必要な信頼の水準はページの種類で異なる（例：オンラインストアは安全な決済と確かな顧客サポートが必要）。</t>
  </si>
  <si>
    <t>Experience</t>
  </si>
  <si>
    <t>書き手が、テーマに必要な直接の体験・人生経験を持っているか。例：実際に使った人のレビューの方が信頼できる。</t>
  </si>
  <si>
    <t>Expertise</t>
  </si>
  <si>
    <t>書き手が、テーマに必要な知識やスキルを持っているか。テーマによって必要な専門性の水準と種類は異なる。</t>
  </si>
  <si>
    <t>Authoritativeness</t>
  </si>
  <si>
    <t>書き手やサイトが、そのテーマの「頼れる情報源」として知られているか。公式の情報源がある場合は、それが最も信頼できることが多い。</t>
  </si>
  <si>
    <t>E-E-A-T の判断材料は3つ</t>
  </si>
  <si>
    <t>①サイトや書き手が自分について語っていること（会社概要・プロフィール）／②第三者が語っていること（独立したレビュー・ニュースなど）／③ページ上で見えること（本文・コメント）。</t>
  </si>
  <si>
    <t>利害関係に注意</t>
  </si>
  <si>
    <t>メーカー自身の製品紹介や報酬を受けた紹介は利害関係を踏まえて評価する。利害関係だけで低評価が確定するわけではなく、誠実さ・透明性が重要。</t>
  </si>
  <si>
    <t>YMYL は体験か専門性か</t>
  </si>
  <si>
    <t>YMYLの体験談も安全で専門家の定説と矛盾しなければ有用になり得る。医療・税務・投資など専門的助言では適切な知識・専門性が重要。</t>
  </si>
  <si>
    <t>YMYL の4分類</t>
  </si>
  <si>
    <t>健康・安全／経済的な安定／政府・市民生活・社会／その他。不正確な情報が人や社会に大きな害を与えうるテーマほど、高い基準で見られる。</t>
  </si>
  <si>
    <t>手間（Effort）、独自性（Originality）、才能・技術（Talent/Skill）、正確性（Accuracy）で判断する。タイトルもメインコンテンツの一部。</t>
  </si>
  <si>
    <t>3.1 / 3.2</t>
  </si>
  <si>
    <t>運営者と作成者</t>
  </si>
  <si>
    <t>運営者や作成者が適切に分かることが重要。必要な情報の種類・量はサイトの目的で異なり、匿名性が妥当な例もある。決済サイト等では詳しい支援情報を重視。</t>
  </si>
  <si>
    <t>2.5.2 / 2.5.3</t>
  </si>
  <si>
    <t>評判の調べ方</t>
  </si>
  <si>
    <t>サイトの自己評価をうのみにせず、独立した情報源を探す。例：「社名 -site:自社ドメイン」で自社以外のページを検索する。YMYL では専門家の評価が重要。</t>
  </si>
  <si>
    <t>3.3.1 / 3.3.3</t>
  </si>
  <si>
    <t>評判がなくても減点ではない</t>
  </si>
  <si>
    <t>小さなサイトや個人には評判情報がないことも多い。それ自体は高評価・低評価の理由にならない。その場合は他の観点をより丁寧に見る。</t>
  </si>
  <si>
    <t>3.3.5</t>
  </si>
  <si>
    <t>最低評価（Lowest）の主な要因</t>
  </si>
  <si>
    <t>Lowestは有害性・欺瞞・重大な不信・濫用などの総合評価。単一チェック項目の未達だけで機械的に決まるものではない。</t>
  </si>
  <si>
    <t>4.5 / 4.6</t>
  </si>
  <si>
    <t>低評価（Low）の主な要因</t>
  </si>
  <si>
    <t>Lowは目的や内容に見合った品質・信頼性が不足する場合など。個々の手法や記載の欠如だけで一律には決まらない。</t>
  </si>
  <si>
    <t>5.1〜5.6</t>
  </si>
  <si>
    <t>高評価（High）の根拠</t>
  </si>
  <si>
    <t>高品質な本文、良い評判、適切なE-E-A-Tが検討材料。全ページに経験・専門性・権威性のすべてが必要という意味ではない。</t>
  </si>
  <si>
    <t>7.1〜7.3</t>
  </si>
  <si>
    <t>E-E-A-T 自己点検チェックリスト</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</si>
</sst>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44">
    <font>
      <sz val="11"/>
      <color theme="1"/>
      <name val="ＭＳ Ｐゴシック"/>
      <family val="2"/>
      <scheme val="minor"/>
    </font>
    <font>
      <b/>
      <sz val="16"/>
      <color rgb="FFFFFFFF"/>
      <name val="Meiryo"/>
      <family val="3"/>
      <charset val="128"/>
    </font>
    <font>
      <sz val="9"/>
      <color rgb="FF5B6B7D"/>
      <name val="Meiryo"/>
      <family val="3"/>
      <charset val="128"/>
    </font>
    <font>
      <b/>
      <sz val="9.5"/>
      <color rgb="FFFFFFFF"/>
      <name val="Meiryo"/>
      <family val="3"/>
      <charset val="128"/>
    </font>
    <font>
      <b/>
      <sz val="11"/>
      <color rgb="FFFFFFFF"/>
      <name val="Meiryo"/>
      <family val="3"/>
      <charset val="128"/>
    </font>
    <font>
      <sz val="9.5"/>
      <color rgb="FF1A2E44"/>
      <name val="Meiryo"/>
      <family val="3"/>
      <charset val="128"/>
    </font>
    <font>
      <b/>
      <sz val="9.5"/>
      <color rgb="FF1A2E44"/>
      <name val="Meiryo"/>
      <family val="3"/>
      <charset val="128"/>
    </font>
    <font>
      <sz val="8.5"/>
      <color rgb="FF4A6A8A"/>
      <name val="Meiryo"/>
      <family val="3"/>
      <charset val="128"/>
    </font>
    <font>
      <sz val="8.5"/>
      <color rgb="FF5B6B7D"/>
      <name val="Meiryo"/>
      <family val="3"/>
      <charset val="128"/>
    </font>
    <font>
      <sz val="8.5"/>
      <color rgb="FF2C73AA"/>
      <name val="Meiryo"/>
      <family val="3"/>
      <charset val="128"/>
    </font>
    <font>
      <sz val="8.5"/>
      <color rgb="FF0891B2"/>
      <name val="Meiryo"/>
      <family val="3"/>
      <charset val="128"/>
    </font>
    <font>
      <sz val="8.5"/>
      <color rgb="FF1F5FA8"/>
      <name val="Meiryo"/>
      <family val="3"/>
      <charset val="128"/>
    </font>
    <font>
      <sz val="8.5"/>
      <color rgb="FF6B4E9B"/>
      <name val="Meiryo"/>
      <family val="3"/>
      <charset val="128"/>
    </font>
    <font>
      <sz val="8.5"/>
      <color rgb="FFB07A12"/>
      <name val="Meiryo"/>
      <family val="3"/>
      <charset val="128"/>
    </font>
    <font>
      <sz val="8.5"/>
      <color rgb="FF002060"/>
      <name val="Meiryo"/>
      <family val="3"/>
      <charset val="128"/>
    </font>
    <font>
      <sz val="8.5"/>
      <color rgb="FFC0476A"/>
      <name val="Meiryo"/>
      <family val="3"/>
      <charset val="128"/>
    </font>
    <font>
      <sz val="8.5"/>
      <color rgb="FF8A3B5C"/>
      <name val="Meiryo"/>
      <family val="3"/>
      <charset val="128"/>
    </font>
    <font>
      <b/>
      <sz val="11"/>
      <color rgb="FF002060"/>
      <name val="Meiryo"/>
      <family val="3"/>
      <charset val="128"/>
    </font>
    <font>
      <b/>
      <sz val="10"/>
      <color rgb="FF1A2E44"/>
      <name val="Meiryo"/>
      <family val="3"/>
      <charset val="128"/>
    </font>
    <font>
      <sz val="10"/>
      <color rgb="FF1A2E44"/>
      <name val="Meiryo"/>
      <family val="3"/>
      <charset val="128"/>
    </font>
    <font>
      <b/>
      <sz val="12"/>
      <color rgb="FF002060"/>
      <name val="Meiryo"/>
      <family val="3"/>
      <charset val="128"/>
    </font>
    <font>
      <sz val="8"/>
      <color rgb="FF5B6B7D"/>
      <name val="Meiryo"/>
      <family val="3"/>
      <charset val="128"/>
    </font>
    <font>
      <b/>
      <sz val="10"/>
      <color rgb="FF4A6A8A"/>
      <name val="Meiryo"/>
      <family val="3"/>
      <charset val="128"/>
    </font>
    <font>
      <b/>
      <sz val="10"/>
      <color rgb="FF2C73AA"/>
      <name val="Meiryo"/>
      <family val="3"/>
      <charset val="128"/>
    </font>
    <font>
      <b/>
      <sz val="10"/>
      <color rgb="FF0891B2"/>
      <name val="Meiryo"/>
      <family val="3"/>
      <charset val="128"/>
    </font>
    <font>
      <b/>
      <sz val="10"/>
      <color rgb="FF1F5FA8"/>
      <name val="Meiryo"/>
      <family val="3"/>
      <charset val="128"/>
    </font>
    <font>
      <b/>
      <sz val="10"/>
      <color rgb="FF6B4E9B"/>
      <name val="Meiryo"/>
      <family val="3"/>
      <charset val="128"/>
    </font>
    <font>
      <b/>
      <sz val="10"/>
      <color rgb="FFB07A12"/>
      <name val="Meiryo"/>
      <family val="3"/>
      <charset val="128"/>
    </font>
    <font>
      <b/>
      <sz val="10"/>
      <color rgb="FF002060"/>
      <name val="Meiryo"/>
      <family val="3"/>
      <charset val="128"/>
    </font>
    <font>
      <b/>
      <sz val="10"/>
      <color rgb="FFC0476A"/>
      <name val="Meiryo"/>
      <family val="3"/>
      <charset val="128"/>
    </font>
    <font>
      <b/>
      <sz val="10"/>
      <color rgb="FF8A3B5C"/>
      <name val="Meiryo"/>
      <family val="3"/>
      <charset val="128"/>
    </font>
    <font>
      <b/>
      <sz val="10.5"/>
      <color rgb="FFFFFFFF"/>
      <name val="Meiryo"/>
      <family val="3"/>
      <charset val="128"/>
    </font>
    <font>
      <sz val="10"/>
      <color rgb="FF2C73AA"/>
      <name val="Consolas"/>
    </font>
    <font>
      <b/>
      <sz val="16"/>
      <color rgb="FF002060"/>
      <name val="Meiryo"/>
      <family val="3"/>
      <charset val="128"/>
    </font>
    <font>
      <b/>
      <sz val="10"/>
      <color rgb="FFFFFFFF"/>
      <name val="Meiryo"/>
      <family val="3"/>
      <charset val="128"/>
    </font>
    <font>
      <sz val="9.5"/>
      <color rgb="FF5B6B7D"/>
      <name val="Meiryo"/>
      <family val="3"/>
      <charset val="128"/>
    </font>
    <font>
      <b/>
      <sz val="10"/>
      <color rgb="FFB36B00"/>
      <name val="Meiryo"/>
      <family val="3"/>
      <charset val="128"/>
    </font>
    <font>
      <b/>
      <sz val="10"/>
      <color rgb="FF1A7F5A"/>
      <name val="Meiryo"/>
      <family val="3"/>
      <charset val="128"/>
    </font>
    <font>
      <b/>
      <sz val="10.5"/>
      <color rgb="FF002060"/>
      <name val="Meiryo"/>
      <family val="3"/>
      <charset val="128"/>
    </font>
    <font>
      <sz val="10.5"/>
      <color rgb="FF1A2E44"/>
      <name val="Meiryo"/>
      <family val="3"/>
      <charset val="128"/>
    </font>
    <font>
      <b/>
      <sz val="10.5"/>
      <color rgb="FF2C73AA"/>
      <name val="Meiryo"/>
      <family val="3"/>
      <charset val="128"/>
    </font>
    <font>
      <b/>
      <sz val="9"/>
      <color rgb="FF5B6B7D"/>
      <name val="Meiryo"/>
      <family val="3"/>
      <charset val="128"/>
    </font>
    <font>
      <sz val="9"/>
      <color rgb="FF2C73AA"/>
      <name val="Meiryo"/>
      <family val="3"/>
      <charset val="128"/>
    </font>
    <font>
      <sz val="6"/>
      <name val="ＭＳ Ｐゴシック"/>
      <family val="3"/>
      <charset val="128"/>
      <scheme val="minor"/>
    </font>
  </fonts>
  <fills count="14">
    <fill>
      <patternFill patternType="none"/>
    </fill>
    <fill>
      <patternFill patternType="gray125"/>
    </fill>
    <fill>
      <patternFill patternType="solid">
        <fgColor rgb="FF002060"/>
        <bgColor rgb="FF002060"/>
      </patternFill>
    </fill>
    <fill>
      <patternFill patternType="solid">
        <fgColor rgb="FF4A6A8A"/>
        <bgColor rgb="FF4A6A8A"/>
      </patternFill>
    </fill>
    <fill>
      <patternFill patternType="solid">
        <fgColor rgb="FFFFF9DB"/>
        <bgColor rgb="FFFFF9DB"/>
      </patternFill>
    </fill>
    <fill>
      <patternFill patternType="solid">
        <fgColor rgb="FFF7FAFD"/>
        <bgColor rgb="FFF7FAFD"/>
      </patternFill>
    </fill>
    <fill>
      <patternFill patternType="solid">
        <fgColor rgb="FF2C73AA"/>
        <bgColor rgb="FF2C73AA"/>
      </patternFill>
    </fill>
    <fill>
      <patternFill patternType="solid">
        <fgColor rgb="FF0891B2"/>
        <bgColor rgb="FF0891B2"/>
      </patternFill>
    </fill>
    <fill>
      <patternFill patternType="solid">
        <fgColor rgb="FF1F5FA8"/>
        <bgColor rgb="FF1F5FA8"/>
      </patternFill>
    </fill>
    <fill>
      <patternFill patternType="solid">
        <fgColor rgb="FF6B4E9B"/>
        <bgColor rgb="FF6B4E9B"/>
      </patternFill>
    </fill>
    <fill>
      <patternFill patternType="solid">
        <fgColor rgb="FFB07A12"/>
        <bgColor rgb="FFB07A12"/>
      </patternFill>
    </fill>
    <fill>
      <patternFill patternType="solid">
        <fgColor rgb="FFC0476A"/>
        <bgColor rgb="FFC0476A"/>
      </patternFill>
    </fill>
    <fill>
      <patternFill patternType="solid">
        <fgColor rgb="FF8A3B5C"/>
        <bgColor rgb="FF8A3B5C"/>
      </patternFill>
    </fill>
    <fill>
      <patternFill patternType="solid">
        <fgColor rgb="FFEEF4FA"/>
        <bgColor rgb="FFEEF4FA"/>
      </patternFill>
    </fill>
  </fills>
  <borders count="4">
    <border>
      <left/>
      <right/>
      <top/>
      <bottom/>
      <diagonal/>
    </border>
    <border>
      <left style="thin">
        <color rgb="FFD8E4EE"/>
      </left>
      <right style="thin">
        <color rgb="FFD8E4EE"/>
      </right>
      <top style="thin">
        <color rgb="FFD8E4EE"/>
      </top>
      <bottom style="thin">
        <color rgb="FFD8E4EE"/>
      </bottom>
      <diagonal/>
    </border>
    <border>
      <left/>
      <right/>
      <top style="thin">
        <color rgb="FFD8E4EE"/>
      </top>
      <bottom style="thin">
        <color rgb="FFD8E4EE"/>
      </bottom>
      <diagonal/>
    </border>
    <border>
      <left/>
      <right style="thin">
        <color rgb="FFD8E4EE"/>
      </right>
      <top style="thin">
        <color rgb="FFD8E4EE"/>
      </top>
      <bottom style="thin">
        <color rgb="FFD8E4EE"/>
      </bottom>
      <diagonal/>
    </border>
  </borders>
  <cellStyleXfs count="1">
    <xf numFmtId="0" fontId="0" fillId="0" borderId="0"/>
  </cellStyleXfs>
  <cellXfs count="95">
    <xf numFmtId="0" fontId="0" fillId="0" borderId="0" xfId="0"/>
    <xf numFmtId="0" fontId="38" fillId="0" borderId="0" xfId="0" applyFont="1" applyAlignment="1">
      <alignment horizontal="left" vertical="top" wrapText="1"/>
    </xf>
    <xf numFmtId="0" fontId="39" fillId="0" borderId="0" xfId="0" applyFont="1" applyAlignment="1">
      <alignment horizontal="left" vertical="top" wrapText="1"/>
    </xf>
    <xf numFmtId="0" fontId="40" fillId="0" borderId="0" xfId="0" applyFont="1" applyAlignment="1">
      <alignment horizontal="left" vertical="top" wrapText="1"/>
    </xf>
    <xf numFmtId="0" fontId="38" fillId="0" borderId="0" xfId="0" applyFont="1"/>
    <xf numFmtId="0" fontId="42" fillId="0" borderId="0" xfId="0" applyFont="1"/>
    <xf numFmtId="0" fontId="2" fillId="0" borderId="0" xfId="0" applyFont="1"/>
    <xf numFmtId="0" fontId="17" fillId="0" borderId="0" xfId="0" applyFont="1"/>
    <xf numFmtId="0" fontId="18" fillId="13" borderId="1" xfId="0" applyFont="1" applyFill="1" applyBorder="1" applyAlignment="1">
      <alignment horizontal="left" vertical="center" wrapText="1" indent="1"/>
    </xf>
    <xf numFmtId="0" fontId="8" fillId="0" borderId="0" xfId="0" applyFont="1"/>
    <xf numFmtId="0" fontId="3" fillId="2" borderId="1" xfId="0" applyFont="1" applyFill="1" applyBorder="1" applyAlignment="1">
      <alignment horizontal="center" vertical="center" wrapText="1"/>
    </xf>
    <xf numFmtId="0" fontId="22" fillId="0" borderId="1" xfId="0" applyFont="1" applyBorder="1" applyAlignment="1">
      <alignment horizontal="left" vertical="center" wrapText="1" indent="1"/>
    </xf>
    <xf numFmtId="0" fontId="19" fillId="0" borderId="1" xfId="0" applyFont="1" applyBorder="1" applyAlignment="1">
      <alignment horizontal="center" vertical="center" wrapText="1"/>
    </xf>
    <xf numFmtId="9" fontId="18" fillId="0" borderId="1" xfId="0" applyNumberFormat="1" applyFont="1" applyBorder="1" applyAlignment="1">
      <alignment horizontal="center" vertical="center" wrapText="1"/>
    </xf>
    <xf numFmtId="0" fontId="23" fillId="0" borderId="1" xfId="0" applyFont="1" applyBorder="1" applyAlignment="1">
      <alignment horizontal="left" vertical="center" wrapText="1" indent="1"/>
    </xf>
    <xf numFmtId="0" fontId="24" fillId="0" borderId="1" xfId="0" applyFont="1" applyBorder="1" applyAlignment="1">
      <alignment horizontal="left" vertical="center" wrapText="1" indent="1"/>
    </xf>
    <xf numFmtId="0" fontId="25" fillId="0" borderId="1" xfId="0" applyFont="1" applyBorder="1" applyAlignment="1">
      <alignment horizontal="left" vertical="center" wrapText="1" indent="1"/>
    </xf>
    <xf numFmtId="0" fontId="26" fillId="0" borderId="1" xfId="0" applyFont="1" applyBorder="1" applyAlignment="1">
      <alignment horizontal="left" vertical="center" wrapText="1" indent="1"/>
    </xf>
    <xf numFmtId="0" fontId="27" fillId="0" borderId="1" xfId="0" applyFont="1" applyBorder="1" applyAlignment="1">
      <alignment horizontal="left" vertical="center" wrapText="1" indent="1"/>
    </xf>
    <xf numFmtId="0" fontId="28" fillId="0" borderId="1" xfId="0" applyFont="1" applyBorder="1" applyAlignment="1">
      <alignment horizontal="left" vertical="center" wrapText="1" indent="1"/>
    </xf>
    <xf numFmtId="0" fontId="29" fillId="0" borderId="1" xfId="0" applyFont="1" applyBorder="1" applyAlignment="1">
      <alignment horizontal="left" vertical="center" wrapText="1" indent="1"/>
    </xf>
    <xf numFmtId="0" fontId="30" fillId="0" borderId="1" xfId="0" applyFont="1" applyBorder="1" applyAlignment="1">
      <alignment horizontal="left" vertical="center" wrapText="1" indent="1"/>
    </xf>
    <xf numFmtId="0" fontId="31" fillId="6" borderId="1" xfId="0" applyFont="1" applyFill="1" applyBorder="1" applyAlignment="1">
      <alignment horizontal="left" vertical="center" wrapText="1" indent="1"/>
    </xf>
    <xf numFmtId="0" fontId="31" fillId="6" borderId="1" xfId="0" applyFont="1" applyFill="1" applyBorder="1" applyAlignment="1">
      <alignment horizontal="center" vertical="center" wrapText="1"/>
    </xf>
    <xf numFmtId="9" fontId="31" fillId="6" borderId="1" xfId="0" applyNumberFormat="1" applyFont="1" applyFill="1" applyBorder="1" applyAlignment="1">
      <alignment horizontal="center" vertical="center" wrapText="1"/>
    </xf>
    <xf numFmtId="0" fontId="5" fillId="13" borderId="1" xfId="0" applyFont="1" applyFill="1" applyBorder="1" applyAlignment="1">
      <alignment horizontal="left" vertical="center" wrapText="1" indent="1"/>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176" fontId="5" fillId="4"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5"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5"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5"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2"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5"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34" fillId="2"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35" fillId="0" borderId="1" xfId="0" applyFont="1" applyBorder="1" applyAlignment="1">
      <alignment horizontal="center" vertical="center" wrapText="1"/>
    </xf>
    <xf numFmtId="0" fontId="28" fillId="5" borderId="1" xfId="0" applyFont="1" applyFill="1" applyBorder="1" applyAlignment="1">
      <alignment horizontal="left" vertical="center" wrapText="1" indent="1"/>
    </xf>
    <xf numFmtId="0" fontId="19" fillId="5" borderId="1" xfId="0" applyFont="1" applyFill="1" applyBorder="1" applyAlignment="1">
      <alignment horizontal="left" vertical="center" wrapText="1"/>
    </xf>
    <xf numFmtId="0" fontId="35" fillId="5" borderId="1" xfId="0" applyFont="1" applyFill="1" applyBorder="1" applyAlignment="1">
      <alignment horizontal="center" vertical="center" wrapText="1"/>
    </xf>
    <xf numFmtId="0" fontId="36" fillId="5" borderId="1" xfId="0" applyFont="1" applyFill="1" applyBorder="1" applyAlignment="1">
      <alignment horizontal="left" vertical="center" wrapText="1" indent="1"/>
    </xf>
    <xf numFmtId="0" fontId="37" fillId="0" borderId="1" xfId="0" applyFont="1" applyBorder="1" applyAlignment="1">
      <alignment horizontal="left" vertical="center" wrapText="1" indent="1"/>
    </xf>
    <xf numFmtId="0" fontId="6" fillId="0" borderId="1"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6" fillId="5" borderId="1" xfId="0" applyFont="1" applyFill="1" applyBorder="1" applyAlignment="1">
      <alignment vertical="center" wrapText="1"/>
    </xf>
    <xf numFmtId="0" fontId="5" fillId="5" borderId="1" xfId="0" applyFont="1" applyFill="1" applyBorder="1" applyAlignment="1">
      <alignment vertical="center" wrapText="1"/>
    </xf>
    <xf numFmtId="0" fontId="8" fillId="5" borderId="1" xfId="0" applyFont="1" applyFill="1" applyBorder="1" applyAlignment="1">
      <alignment vertical="center" wrapText="1"/>
    </xf>
    <xf numFmtId="0" fontId="4" fillId="7" borderId="0" xfId="0" applyFont="1" applyFill="1" applyAlignment="1">
      <alignment horizontal="left" vertical="center" indent="1"/>
    </xf>
    <xf numFmtId="0" fontId="0" fillId="0" borderId="0" xfId="0"/>
    <xf numFmtId="0" fontId="4" fillId="6" borderId="0" xfId="0" applyFont="1" applyFill="1" applyAlignment="1">
      <alignment horizontal="left" vertical="center" indent="1"/>
    </xf>
    <xf numFmtId="0" fontId="4" fillId="2" borderId="0" xfId="0" applyFont="1" applyFill="1" applyAlignment="1">
      <alignment horizontal="left" vertical="center" indent="1"/>
    </xf>
    <xf numFmtId="0" fontId="4" fillId="10" borderId="0" xfId="0" applyFont="1" applyFill="1" applyAlignment="1">
      <alignment horizontal="left" vertical="center" indent="1"/>
    </xf>
    <xf numFmtId="0" fontId="4" fillId="12" borderId="0" xfId="0" applyFont="1" applyFill="1" applyAlignment="1">
      <alignment horizontal="left" vertical="center" indent="1"/>
    </xf>
    <xf numFmtId="0" fontId="4" fillId="11" borderId="0" xfId="0" applyFont="1" applyFill="1" applyAlignment="1">
      <alignment horizontal="left" vertical="center" indent="1"/>
    </xf>
    <xf numFmtId="0" fontId="2" fillId="0" borderId="0" xfId="0" applyFont="1" applyAlignment="1">
      <alignment horizontal="left" vertical="center" wrapText="1" indent="1"/>
    </xf>
    <xf numFmtId="0" fontId="4" fillId="9" borderId="0" xfId="0" applyFont="1" applyFill="1" applyAlignment="1">
      <alignment horizontal="left" vertical="center" indent="1"/>
    </xf>
    <xf numFmtId="0" fontId="4" fillId="3" borderId="0" xfId="0" applyFont="1" applyFill="1" applyAlignment="1">
      <alignment horizontal="left" vertical="center" indent="1"/>
    </xf>
    <xf numFmtId="0" fontId="4" fillId="8" borderId="0" xfId="0" applyFont="1" applyFill="1" applyAlignment="1">
      <alignment horizontal="left" vertical="center" indent="1"/>
    </xf>
    <xf numFmtId="0" fontId="1" fillId="2" borderId="0" xfId="0" applyFont="1" applyFill="1" applyAlignment="1">
      <alignment horizontal="left" vertical="center" indent="1"/>
    </xf>
    <xf numFmtId="0" fontId="19" fillId="4" borderId="0" xfId="0" applyFont="1" applyFill="1"/>
    <xf numFmtId="0" fontId="41" fillId="0" borderId="0" xfId="0" applyFont="1"/>
    <xf numFmtId="0" fontId="33" fillId="0" borderId="0" xfId="0" applyFont="1"/>
    <xf numFmtId="0" fontId="19" fillId="4" borderId="1" xfId="0" applyFont="1" applyFill="1" applyBorder="1" applyAlignment="1">
      <alignment horizontal="left" vertical="center" wrapText="1" indent="1"/>
    </xf>
    <xf numFmtId="0" fontId="0" fillId="0" borderId="2" xfId="0" applyBorder="1"/>
    <xf numFmtId="0" fontId="0" fillId="0" borderId="3" xfId="0" applyBorder="1"/>
    <xf numFmtId="0" fontId="6" fillId="13" borderId="1" xfId="0" applyFont="1" applyFill="1" applyBorder="1" applyAlignment="1">
      <alignment horizontal="left" vertical="center" wrapText="1" indent="1"/>
    </xf>
    <xf numFmtId="0" fontId="32" fillId="0" borderId="1" xfId="0" applyFont="1" applyBorder="1" applyAlignment="1">
      <alignment horizontal="left" vertical="center" wrapText="1" indent="1"/>
    </xf>
    <xf numFmtId="0" fontId="21" fillId="0" borderId="0" xfId="0" applyFont="1" applyAlignment="1">
      <alignment horizontal="left" vertical="top" wrapText="1"/>
    </xf>
    <xf numFmtId="49" fontId="20" fillId="0" borderId="1" xfId="0" applyNumberFormat="1" applyFont="1" applyBorder="1" applyAlignment="1">
      <alignment horizontal="center" vertical="center" wrapText="1"/>
    </xf>
    <xf numFmtId="176" fontId="19" fillId="4" borderId="1" xfId="0" applyNumberFormat="1" applyFont="1" applyFill="1" applyBorder="1" applyAlignment="1">
      <alignment horizontal="left" vertical="center" wrapText="1" indent="1"/>
    </xf>
    <xf numFmtId="9" fontId="17"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0" fontId="2" fillId="0" borderId="0" xfId="0" applyFont="1" applyAlignment="1">
      <alignment horizontal="left" vertical="center" wrapText="1"/>
    </xf>
  </cellXfs>
  <cellStyles count="1">
    <cellStyle name="標準" xfId="0" builtinId="0"/>
  </cellStyles>
  <dxfs count="14">
    <dxf>
      <font>
        <b/>
        <color rgb="FFC0476A"/>
        <name val="Meiryo"/>
      </font>
      <fill>
        <patternFill patternType="solid">
          <fgColor rgb="FFF9DDE5"/>
          <bgColor rgb="FFF9DDE5"/>
        </patternFill>
      </fill>
    </dxf>
    <dxf>
      <font>
        <b/>
        <color rgb="FFB36B00"/>
        <name val="Meiryo"/>
      </font>
      <fill>
        <patternFill patternType="solid">
          <fgColor rgb="FFFDEFD3"/>
          <bgColor rgb="FFFDEFD3"/>
        </patternFill>
      </fill>
    </dxf>
    <dxf>
      <font>
        <b/>
        <color rgb="FF1A7F5A"/>
        <name val="Meiryo"/>
      </font>
      <fill>
        <patternFill patternType="solid">
          <fgColor rgb="FFD9F2E6"/>
          <bgColor rgb="FFD9F2E6"/>
        </patternFill>
      </fill>
    </dxf>
    <dxf>
      <font>
        <b/>
        <color rgb="FFC0476A"/>
        <name val="Meiryo"/>
      </font>
    </dxf>
    <dxf>
      <font>
        <b/>
        <color rgb="FF1A7F5A"/>
        <name val="Meiryo"/>
      </font>
      <fill>
        <patternFill patternType="solid">
          <fgColor rgb="FFD9F2E6"/>
          <bgColor rgb="FFD9F2E6"/>
        </patternFill>
      </fill>
    </dxf>
    <dxf>
      <font>
        <b/>
        <color rgb="FFB36B00"/>
        <name val="Meiryo"/>
      </font>
      <fill>
        <patternFill patternType="solid">
          <fgColor rgb="FFFDEFD3"/>
          <bgColor rgb="FFFDEFD3"/>
        </patternFill>
      </fill>
    </dxf>
    <dxf>
      <font>
        <b/>
        <color rgb="FFC0476A"/>
        <name val="Meiryo"/>
      </font>
      <fill>
        <patternFill patternType="solid">
          <fgColor rgb="FFF9DDE5"/>
          <bgColor rgb="FFF9DDE5"/>
        </patternFill>
      </fill>
    </dxf>
    <dxf>
      <fill>
        <patternFill patternType="solid">
          <fgColor rgb="FFFCE8EE"/>
          <bgColor rgb="FFFCE8EE"/>
        </patternFill>
      </fill>
    </dxf>
    <dxf>
      <font>
        <b/>
        <color rgb="FFC0476A"/>
        <name val="Meiryo"/>
      </font>
    </dxf>
    <dxf>
      <font>
        <b/>
        <color rgb="FFFFFFFF"/>
        <name val="Meiryo"/>
      </font>
      <fill>
        <patternFill patternType="solid">
          <fgColor rgb="FFC0476A"/>
          <bgColor rgb="FFC0476A"/>
        </patternFill>
      </fill>
    </dxf>
    <dxf>
      <font>
        <b/>
        <color rgb="FFC0476A"/>
        <name val="Meiryo"/>
      </font>
      <fill>
        <patternFill patternType="solid">
          <fgColor rgb="FFF9DDE5"/>
          <bgColor rgb="FFF9DDE5"/>
        </patternFill>
      </fill>
    </dxf>
    <dxf>
      <font>
        <b/>
        <color rgb="FFB36B00"/>
        <name val="Meiryo"/>
      </font>
      <fill>
        <patternFill patternType="solid">
          <fgColor rgb="FFFDEFD3"/>
          <bgColor rgb="FFFDEFD3"/>
        </patternFill>
      </fill>
    </dxf>
    <dxf>
      <font>
        <b/>
        <color rgb="FF1A7F5A"/>
        <name val="Meiryo"/>
      </font>
      <fill>
        <patternFill patternType="solid">
          <fgColor rgb="FFD9F2E6"/>
          <bgColor rgb="FFD9F2E6"/>
        </patternFill>
      </fill>
    </dxf>
    <dxf>
      <font>
        <b/>
        <color rgb="FFC0476A"/>
        <name val="Meiryo"/>
      </font>
      <fill>
        <patternFill patternType="solid">
          <fgColor rgb="FFF9DDE5"/>
          <bgColor rgb="FFF9DD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title>
      <c:tx>
        <c:rich>
          <a:bodyPr/>
          <a:lstStyle/>
          <a:p>
            <a:pPr>
              <a:defRPr/>
            </a:pPr>
            <a:r>
              <a:rPr lang="ja-JP" altLang="en-US"/>
              <a:t>観点別の達成率</a:t>
            </a:r>
          </a:p>
        </c:rich>
      </c:tx>
      <c:overlay val="1"/>
    </c:title>
    <c:autoTitleDeleted val="0"/>
    <c:plotArea>
      <c:layout/>
      <c:barChart>
        <c:barDir val="bar"/>
        <c:grouping val="clustered"/>
        <c:varyColors val="1"/>
        <c:ser>
          <c:idx val="0"/>
          <c:order val="0"/>
          <c:tx>
            <c:strRef>
              <c:f>サマリー!$H$12</c:f>
              <c:strCache>
                <c:ptCount val="1"/>
                <c:pt idx="0">
                  <c:v>達成率</c:v>
                </c:pt>
              </c:strCache>
            </c:strRef>
          </c:tx>
          <c:spPr>
            <a:solidFill>
              <a:srgbClr val="2C73AA"/>
            </a:solidFill>
            <a:ln>
              <a:solidFill>
                <a:srgbClr val="2C73AA"/>
              </a:solidFill>
              <a:prstDash val="solid"/>
            </a:ln>
          </c:spPr>
          <c:invertIfNegative val="1"/>
          <c:dLbls>
            <c:spPr>
              <a:noFill/>
              <a:ln>
                <a:noFill/>
                <a:prstDash val="solid"/>
              </a:ln>
            </c:spPr>
            <c:dLblPos val="outEnd"/>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サマリー!$A$13:$A$21</c:f>
              <c:strCache>
                <c:ptCount val="9"/>
                <c:pt idx="0">
                  <c:v>前提：ページの目的・YMYL</c:v>
                </c:pt>
                <c:pt idx="1">
                  <c:v>メインコンテンツの品質</c:v>
                </c:pt>
                <c:pt idx="2">
                  <c:v>Experience（経験）</c:v>
                </c:pt>
                <c:pt idx="3">
                  <c:v>Expertise（専門性）</c:v>
                </c:pt>
                <c:pt idx="4">
                  <c:v>Authoritativeness（権威性）</c:v>
                </c:pt>
                <c:pt idx="5">
                  <c:v>評判（Reputation）</c:v>
                </c:pt>
                <c:pt idx="6">
                  <c:v>Trust（信頼性）</c:v>
                </c:pt>
                <c:pt idx="7">
                  <c:v>低品質・スパムの兆候がない</c:v>
                </c:pt>
                <c:pt idx="8">
                  <c:v>YMYL（該当テーマのみ）</c:v>
                </c:pt>
              </c:strCache>
            </c:strRef>
          </c:cat>
          <c:val>
            <c:numRef>
              <c:f>サマリー!$H$13:$H$21</c:f>
              <c:numCache>
                <c:formatCode>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C73AA"/>
                    </a:solidFill>
                    <a:prstDash val="solid"/>
                  </a:ln>
                </c14:spPr>
              </c14:invertSolidFillFmt>
            </c:ext>
            <c:ext xmlns:c16="http://schemas.microsoft.com/office/drawing/2014/chart" uri="{C3380CC4-5D6E-409C-BE32-E72D297353CC}">
              <c16:uniqueId val="{00000000-31C9-4E2F-BE77-0CF5AE4B7086}"/>
            </c:ext>
          </c:extLst>
        </c:ser>
        <c:dLbls>
          <c:showLegendKey val="0"/>
          <c:showVal val="0"/>
          <c:showCatName val="0"/>
          <c:showSerName val="0"/>
          <c:showPercent val="0"/>
          <c:showBubbleSize val="0"/>
        </c:dLbls>
        <c:gapWidth val="150"/>
        <c:axId val="10"/>
        <c:axId val="100"/>
      </c:barChart>
      <c:catAx>
        <c:axId val="10"/>
        <c:scaling>
          <c:orientation val="maxMin"/>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1"/>
        <c:axPos val="t"/>
        <c:numFmt formatCode="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31</xdr:row>
      <xdr:rowOff>0</xdr:rowOff>
    </xdr:from>
    <xdr:ext cx="612000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7"/>
  <sheetViews>
    <sheetView showGridLines="0" topLeftCell="A10" workbookViewId="0"/>
  </sheetViews>
  <sheetFormatPr defaultRowHeight="13"/>
  <cols>
    <col min="1" max="1" width="3" customWidth="1"/>
    <col min="2" max="2" width="22" customWidth="1"/>
    <col min="3" max="3" width="90" customWidth="1"/>
  </cols>
  <sheetData>
    <row r="2" spans="2:3" ht="25.5" customHeight="1">
      <c r="B2" s="83" t="s">
        <v>260</v>
      </c>
      <c r="C2" s="70"/>
    </row>
    <row r="4" spans="2:3" ht="34" customHeight="1">
      <c r="B4" s="1" t="s">
        <v>261</v>
      </c>
      <c r="C4" s="2" t="s">
        <v>262</v>
      </c>
    </row>
    <row r="5" spans="2:3" ht="20" customHeight="1">
      <c r="B5" s="1" t="s">
        <v>263</v>
      </c>
      <c r="C5" s="2" t="s">
        <v>264</v>
      </c>
    </row>
    <row r="6" spans="2:3" ht="20" customHeight="1">
      <c r="B6" s="1"/>
      <c r="C6" s="2"/>
    </row>
    <row r="7" spans="2:3" ht="20" customHeight="1">
      <c r="B7" s="3" t="s">
        <v>265</v>
      </c>
      <c r="C7" s="2" t="s">
        <v>266</v>
      </c>
    </row>
    <row r="8" spans="2:3" ht="34" customHeight="1">
      <c r="B8" s="3" t="s">
        <v>267</v>
      </c>
      <c r="C8" s="2" t="s">
        <v>268</v>
      </c>
    </row>
    <row r="9" spans="2:3" ht="20" customHeight="1">
      <c r="B9" s="3" t="s">
        <v>269</v>
      </c>
      <c r="C9" s="2" t="s">
        <v>270</v>
      </c>
    </row>
    <row r="10" spans="2:3" ht="34" customHeight="1">
      <c r="B10" s="3" t="s">
        <v>271</v>
      </c>
      <c r="C10" s="2" t="s">
        <v>272</v>
      </c>
    </row>
    <row r="11" spans="2:3" ht="20" customHeight="1">
      <c r="B11" s="3" t="s">
        <v>273</v>
      </c>
      <c r="C11" s="2" t="s">
        <v>274</v>
      </c>
    </row>
    <row r="12" spans="2:3" ht="20" customHeight="1">
      <c r="B12" s="3" t="s">
        <v>275</v>
      </c>
      <c r="C12" s="2" t="s">
        <v>276</v>
      </c>
    </row>
    <row r="13" spans="2:3" ht="20" customHeight="1">
      <c r="B13" s="1"/>
      <c r="C13" s="2"/>
    </row>
    <row r="14" spans="2:3" ht="34" customHeight="1">
      <c r="B14" s="1" t="s">
        <v>7</v>
      </c>
      <c r="C14" s="2" t="s">
        <v>277</v>
      </c>
    </row>
    <row r="15" spans="2:3" ht="34" customHeight="1">
      <c r="B15" s="1" t="s">
        <v>5</v>
      </c>
      <c r="C15" s="2" t="s">
        <v>278</v>
      </c>
    </row>
    <row r="16" spans="2:3" ht="20" customHeight="1">
      <c r="B16" s="1" t="s">
        <v>279</v>
      </c>
      <c r="C16" s="2" t="s">
        <v>280</v>
      </c>
    </row>
    <row r="17" spans="2:3" ht="34" customHeight="1">
      <c r="B17" s="1" t="s">
        <v>281</v>
      </c>
      <c r="C17" s="2" t="s">
        <v>282</v>
      </c>
    </row>
    <row r="18" spans="2:3" ht="20" customHeight="1">
      <c r="B18" s="1" t="s">
        <v>283</v>
      </c>
      <c r="C18" s="2" t="s">
        <v>284</v>
      </c>
    </row>
    <row r="19" spans="2:3" ht="34" customHeight="1">
      <c r="B19" s="1" t="s">
        <v>285</v>
      </c>
      <c r="C19" s="2" t="s">
        <v>286</v>
      </c>
    </row>
    <row r="21" spans="2:3" ht="16.5" customHeight="1">
      <c r="B21" s="4" t="s">
        <v>287</v>
      </c>
    </row>
    <row r="22" spans="2:3" ht="16" customHeight="1">
      <c r="B22" s="82" t="s">
        <v>288</v>
      </c>
      <c r="C22" s="70"/>
    </row>
    <row r="23" spans="2:3" ht="16.5" customHeight="1">
      <c r="B23" s="81" t="s">
        <v>289</v>
      </c>
      <c r="C23" s="70"/>
    </row>
    <row r="25" spans="2:3" ht="16.5" customHeight="1">
      <c r="B25" s="4" t="s">
        <v>290</v>
      </c>
      <c r="C25" s="5" t="s">
        <v>291</v>
      </c>
    </row>
    <row r="26" spans="2:3" ht="16" customHeight="1">
      <c r="C26" s="5" t="s">
        <v>292</v>
      </c>
    </row>
    <row r="27" spans="2:3" ht="16" customHeight="1">
      <c r="C27" s="6" t="s">
        <v>293</v>
      </c>
    </row>
  </sheetData>
  <mergeCells count="3">
    <mergeCell ref="B23:C23"/>
    <mergeCell ref="B22:C22"/>
    <mergeCell ref="B2:C2"/>
  </mergeCells>
  <phoneticPr fontId="43"/>
  <pageMargins left="0.75" right="0.75" top="1" bottom="1" header="0.5" footer="0.5"/>
  <pageSetup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0"/>
  <sheetViews>
    <sheetView showGridLines="0" topLeftCell="A19" workbookViewId="0">
      <selection sqref="A1:J1"/>
    </sheetView>
  </sheetViews>
  <sheetFormatPr defaultRowHeight="13"/>
  <cols>
    <col min="1" max="1" width="30" customWidth="1"/>
    <col min="2" max="2" width="9" customWidth="1"/>
    <col min="3" max="3" width="10" customWidth="1"/>
    <col min="4" max="6" width="7" customWidth="1"/>
    <col min="7" max="7" width="22" customWidth="1"/>
    <col min="8" max="8" width="10" customWidth="1"/>
    <col min="9" max="9" width="12" customWidth="1"/>
    <col min="10" max="10" width="13" customWidth="1"/>
    <col min="11" max="11" width="4" customWidth="1"/>
  </cols>
  <sheetData>
    <row r="1" spans="1:10" ht="34" customHeight="1">
      <c r="A1" s="80" t="s">
        <v>294</v>
      </c>
      <c r="B1" s="70"/>
      <c r="C1" s="70"/>
      <c r="D1" s="70"/>
      <c r="E1" s="70"/>
      <c r="F1" s="70"/>
      <c r="G1" s="70"/>
      <c r="H1" s="70"/>
      <c r="I1" s="70"/>
      <c r="J1" s="70"/>
    </row>
    <row r="3" spans="1:10" ht="17.5" customHeight="1">
      <c r="A3" s="7" t="s">
        <v>295</v>
      </c>
      <c r="G3" s="7" t="s">
        <v>281</v>
      </c>
    </row>
    <row r="4" spans="1:10" ht="16" customHeight="1">
      <c r="A4" s="8" t="s">
        <v>296</v>
      </c>
      <c r="B4" s="84" t="s">
        <v>297</v>
      </c>
      <c r="C4" s="85"/>
      <c r="D4" s="85"/>
      <c r="E4" s="86"/>
      <c r="G4" s="87" t="s">
        <v>298</v>
      </c>
      <c r="H4" s="92">
        <f>IF($B$9="明確にYMYL",0.9,IF($B$9="一部該当",0.8,0.7))</f>
        <v>0.7</v>
      </c>
      <c r="I4" s="85"/>
      <c r="J4" s="86"/>
    </row>
    <row r="5" spans="1:10" ht="16" customHeight="1">
      <c r="A5" s="8" t="s">
        <v>299</v>
      </c>
      <c r="B5" s="84" t="s">
        <v>300</v>
      </c>
      <c r="C5" s="85"/>
      <c r="D5" s="85"/>
      <c r="E5" s="86"/>
      <c r="G5" s="87" t="s">
        <v>301</v>
      </c>
      <c r="H5" s="92" t="str">
        <f>H22</f>
        <v/>
      </c>
      <c r="I5" s="85"/>
      <c r="J5" s="86"/>
    </row>
    <row r="6" spans="1:10" ht="16" customHeight="1">
      <c r="A6" s="8" t="s">
        <v>302</v>
      </c>
      <c r="B6" s="84"/>
      <c r="C6" s="85"/>
      <c r="D6" s="85"/>
      <c r="E6" s="86"/>
      <c r="G6" s="87" t="s">
        <v>303</v>
      </c>
      <c r="H6" s="93">
        <f>COUNTIFS(チェックリスト!$H$5:$H$59,"高",チェックリスト!$J$5:$J$59,"×")</f>
        <v>0</v>
      </c>
      <c r="I6" s="85"/>
      <c r="J6" s="86"/>
    </row>
    <row r="7" spans="1:10" ht="16" customHeight="1">
      <c r="A7" s="8" t="s">
        <v>304</v>
      </c>
      <c r="B7" s="91"/>
      <c r="C7" s="85"/>
      <c r="D7" s="85"/>
      <c r="E7" s="86"/>
      <c r="G7" s="87" t="s">
        <v>305</v>
      </c>
      <c r="H7" s="90" t="str">
        <f>IF(C22=0,"未評価",IF(H6&gt;0,"要確認（高重要度の未対応）",IF(H5&gt;=H4,"内部目標達成",IF(H5&gt;=H4-0.2,"改善を推奨","優先改善"))))</f>
        <v>未評価</v>
      </c>
      <c r="I7" s="85"/>
      <c r="J7" s="86"/>
    </row>
    <row r="8" spans="1:10" ht="16" customHeight="1">
      <c r="A8" s="8" t="s">
        <v>306</v>
      </c>
      <c r="B8" s="84"/>
      <c r="C8" s="85"/>
      <c r="D8" s="85"/>
      <c r="E8" s="86"/>
      <c r="G8" s="89" t="s">
        <v>307</v>
      </c>
      <c r="H8" s="70"/>
      <c r="I8" s="70"/>
      <c r="J8" s="70"/>
    </row>
    <row r="9" spans="1:10" ht="16" customHeight="1">
      <c r="A9" s="8" t="s">
        <v>308</v>
      </c>
      <c r="B9" s="84" t="s">
        <v>309</v>
      </c>
      <c r="C9" s="85"/>
      <c r="D9" s="85"/>
      <c r="E9" s="86"/>
      <c r="G9" s="70"/>
      <c r="H9" s="70"/>
      <c r="I9" s="70"/>
      <c r="J9" s="70"/>
    </row>
    <row r="10" spans="1:10" ht="15.5" customHeight="1">
      <c r="A10" s="9" t="s">
        <v>310</v>
      </c>
    </row>
    <row r="11" spans="1:10" ht="17.5" customHeight="1">
      <c r="A11" s="7" t="s">
        <v>311</v>
      </c>
    </row>
    <row r="12" spans="1:10" ht="28" customHeight="1">
      <c r="A12" s="10" t="s">
        <v>2</v>
      </c>
      <c r="B12" s="10" t="s">
        <v>312</v>
      </c>
      <c r="C12" s="10" t="s">
        <v>313</v>
      </c>
      <c r="D12" s="10" t="s">
        <v>314</v>
      </c>
      <c r="E12" s="10" t="s">
        <v>315</v>
      </c>
      <c r="F12" s="10" t="s">
        <v>316</v>
      </c>
      <c r="G12" s="10" t="s">
        <v>317</v>
      </c>
      <c r="H12" s="10" t="s">
        <v>318</v>
      </c>
      <c r="I12" s="10" t="s">
        <v>319</v>
      </c>
      <c r="J12" s="10" t="s">
        <v>320</v>
      </c>
    </row>
    <row r="13" spans="1:10" ht="24" customHeight="1">
      <c r="A13" s="11" t="s">
        <v>17</v>
      </c>
      <c r="B13" s="12">
        <f>COUNTIF(チェックリスト!$B$5:$B$59,$A13)</f>
        <v>3</v>
      </c>
      <c r="C13" s="12">
        <f>COUNTIFS(チェックリスト!$B$5:$B$59,$A13,チェックリスト!$J$5:$J$59,"○")+COUNTIFS(チェックリスト!$B$5:$B$59,$A13,チェックリスト!$J$5:$J$59,"△")+COUNTIFS(チェックリスト!$B$5:$B$59,$A13,チェックリスト!$J$5:$J$59,"×")</f>
        <v>0</v>
      </c>
      <c r="D13" s="12">
        <f>COUNTIFS(チェックリスト!$B$5:$B$59,$A13,チェックリスト!$J$5:$J$59,"○")</f>
        <v>0</v>
      </c>
      <c r="E13" s="12">
        <f>COUNTIFS(チェックリスト!$B$5:$B$59,$A13,チェックリスト!$J$5:$J$59,"△")</f>
        <v>0</v>
      </c>
      <c r="F13" s="12">
        <f>COUNTIFS(チェックリスト!$B$5:$B$59,$A13,チェックリスト!$J$5:$J$59,"×")</f>
        <v>0</v>
      </c>
      <c r="G13" s="12" t="str">
        <f>SUMIF(チェックリスト!$B$5:$B$59,$A13,チェックリスト!$K$5:$K$59)&amp;" / "&amp;C13*2</f>
        <v>0 / 0</v>
      </c>
      <c r="H13" s="13" t="str">
        <f>IF(C13=0,"",SUMIF(チェックリスト!$B$5:$B$59,$A13,チェックリスト!$K$5:$K$59)/(C13*2))</f>
        <v/>
      </c>
      <c r="I13" s="12">
        <f>COUNTIFS(チェックリスト!$B$5:$B$59,$A13,チェックリスト!$H$5:$H$59,"高",チェックリスト!$J$5:$J$59,"×")</f>
        <v>0</v>
      </c>
      <c r="J13" s="12">
        <f>COUNTIFS(チェックリスト!$B$5:$B$59,$A13,チェックリスト!$J$5:$J$59,"×",チェックリスト!$H$5:$H$59,"高")</f>
        <v>0</v>
      </c>
    </row>
    <row r="14" spans="1:10" ht="24" customHeight="1">
      <c r="A14" s="14" t="s">
        <v>39</v>
      </c>
      <c r="B14" s="12">
        <f>COUNTIF(チェックリスト!$B$5:$B$59,$A14)</f>
        <v>7</v>
      </c>
      <c r="C14" s="12">
        <f>COUNTIFS(チェックリスト!$B$5:$B$59,$A14,チェックリスト!$J$5:$J$59,"○")+COUNTIFS(チェックリスト!$B$5:$B$59,$A14,チェックリスト!$J$5:$J$59,"△")+COUNTIFS(チェックリスト!$B$5:$B$59,$A14,チェックリスト!$J$5:$J$59,"×")</f>
        <v>0</v>
      </c>
      <c r="D14" s="12">
        <f>COUNTIFS(チェックリスト!$B$5:$B$59,$A14,チェックリスト!$J$5:$J$59,"○")</f>
        <v>0</v>
      </c>
      <c r="E14" s="12">
        <f>COUNTIFS(チェックリスト!$B$5:$B$59,$A14,チェックリスト!$J$5:$J$59,"△")</f>
        <v>0</v>
      </c>
      <c r="F14" s="12">
        <f>COUNTIFS(チェックリスト!$B$5:$B$59,$A14,チェックリスト!$J$5:$J$59,"×")</f>
        <v>0</v>
      </c>
      <c r="G14" s="12" t="str">
        <f>SUMIF(チェックリスト!$B$5:$B$59,$A14,チェックリスト!$K$5:$K$59)&amp;" / "&amp;C14*2</f>
        <v>0 / 0</v>
      </c>
      <c r="H14" s="13" t="str">
        <f>IF(C14=0,"",SUMIF(チェックリスト!$B$5:$B$59,$A14,チェックリスト!$K$5:$K$59)/(C14*2))</f>
        <v/>
      </c>
      <c r="I14" s="12">
        <f>COUNTIFS(チェックリスト!$B$5:$B$59,$A14,チェックリスト!$H$5:$H$59,"高",チェックリスト!$J$5:$J$59,"×")</f>
        <v>0</v>
      </c>
      <c r="J14" s="12">
        <f>COUNTIFS(チェックリスト!$B$5:$B$59,$A14,チェックリスト!$J$5:$J$59,"×",チェックリスト!$H$5:$H$59,"高")</f>
        <v>0</v>
      </c>
    </row>
    <row r="15" spans="1:10" ht="24" customHeight="1">
      <c r="A15" s="15" t="s">
        <v>76</v>
      </c>
      <c r="B15" s="12">
        <f>COUNTIF(チェックリスト!$B$5:$B$59,$A15)</f>
        <v>5</v>
      </c>
      <c r="C15" s="12">
        <f>COUNTIFS(チェックリスト!$B$5:$B$59,$A15,チェックリスト!$J$5:$J$59,"○")+COUNTIFS(チェックリスト!$B$5:$B$59,$A15,チェックリスト!$J$5:$J$59,"△")+COUNTIFS(チェックリスト!$B$5:$B$59,$A15,チェックリスト!$J$5:$J$59,"×")</f>
        <v>0</v>
      </c>
      <c r="D15" s="12">
        <f>COUNTIFS(チェックリスト!$B$5:$B$59,$A15,チェックリスト!$J$5:$J$59,"○")</f>
        <v>0</v>
      </c>
      <c r="E15" s="12">
        <f>COUNTIFS(チェックリスト!$B$5:$B$59,$A15,チェックリスト!$J$5:$J$59,"△")</f>
        <v>0</v>
      </c>
      <c r="F15" s="12">
        <f>COUNTIFS(チェックリスト!$B$5:$B$59,$A15,チェックリスト!$J$5:$J$59,"×")</f>
        <v>0</v>
      </c>
      <c r="G15" s="12" t="str">
        <f>SUMIF(チェックリスト!$B$5:$B$59,$A15,チェックリスト!$K$5:$K$59)&amp;" / "&amp;C15*2</f>
        <v>0 / 0</v>
      </c>
      <c r="H15" s="13" t="str">
        <f>IF(C15=0,"",SUMIF(チェックリスト!$B$5:$B$59,$A15,チェックリスト!$K$5:$K$59)/(C15*2))</f>
        <v/>
      </c>
      <c r="I15" s="12">
        <f>COUNTIFS(チェックリスト!$B$5:$B$59,$A15,チェックリスト!$H$5:$H$59,"高",チェックリスト!$J$5:$J$59,"×")</f>
        <v>0</v>
      </c>
      <c r="J15" s="12">
        <f>COUNTIFS(チェックリスト!$B$5:$B$59,$A15,チェックリスト!$J$5:$J$59,"×",チェックリスト!$H$5:$H$59,"高")</f>
        <v>0</v>
      </c>
    </row>
    <row r="16" spans="1:10" ht="24" customHeight="1">
      <c r="A16" s="16" t="s">
        <v>102</v>
      </c>
      <c r="B16" s="12">
        <f>COUNTIF(チェックリスト!$B$5:$B$59,$A16)</f>
        <v>5</v>
      </c>
      <c r="C16" s="12">
        <f>COUNTIFS(チェックリスト!$B$5:$B$59,$A16,チェックリスト!$J$5:$J$59,"○")+COUNTIFS(チェックリスト!$B$5:$B$59,$A16,チェックリスト!$J$5:$J$59,"△")+COUNTIFS(チェックリスト!$B$5:$B$59,$A16,チェックリスト!$J$5:$J$59,"×")</f>
        <v>0</v>
      </c>
      <c r="D16" s="12">
        <f>COUNTIFS(チェックリスト!$B$5:$B$59,$A16,チェックリスト!$J$5:$J$59,"○")</f>
        <v>0</v>
      </c>
      <c r="E16" s="12">
        <f>COUNTIFS(チェックリスト!$B$5:$B$59,$A16,チェックリスト!$J$5:$J$59,"△")</f>
        <v>0</v>
      </c>
      <c r="F16" s="12">
        <f>COUNTIFS(チェックリスト!$B$5:$B$59,$A16,チェックリスト!$J$5:$J$59,"×")</f>
        <v>0</v>
      </c>
      <c r="G16" s="12" t="str">
        <f>SUMIF(チェックリスト!$B$5:$B$59,$A16,チェックリスト!$K$5:$K$59)&amp;" / "&amp;C16*2</f>
        <v>0 / 0</v>
      </c>
      <c r="H16" s="13" t="str">
        <f>IF(C16=0,"",SUMIF(チェックリスト!$B$5:$B$59,$A16,チェックリスト!$K$5:$K$59)/(C16*2))</f>
        <v/>
      </c>
      <c r="I16" s="12">
        <f>COUNTIFS(チェックリスト!$B$5:$B$59,$A16,チェックリスト!$H$5:$H$59,"高",チェックリスト!$J$5:$J$59,"×")</f>
        <v>0</v>
      </c>
      <c r="J16" s="12">
        <f>COUNTIFS(チェックリスト!$B$5:$B$59,$A16,チェックリスト!$J$5:$J$59,"×",チェックリスト!$H$5:$H$59,"高")</f>
        <v>0</v>
      </c>
    </row>
    <row r="17" spans="1:10" ht="24" customHeight="1">
      <c r="A17" s="17" t="s">
        <v>130</v>
      </c>
      <c r="B17" s="12">
        <f>COUNTIF(チェックリスト!$B$5:$B$59,$A17)</f>
        <v>4</v>
      </c>
      <c r="C17" s="12">
        <f>COUNTIFS(チェックリスト!$B$5:$B$59,$A17,チェックリスト!$J$5:$J$59,"○")+COUNTIFS(チェックリスト!$B$5:$B$59,$A17,チェックリスト!$J$5:$J$59,"△")+COUNTIFS(チェックリスト!$B$5:$B$59,$A17,チェックリスト!$J$5:$J$59,"×")</f>
        <v>0</v>
      </c>
      <c r="D17" s="12">
        <f>COUNTIFS(チェックリスト!$B$5:$B$59,$A17,チェックリスト!$J$5:$J$59,"○")</f>
        <v>0</v>
      </c>
      <c r="E17" s="12">
        <f>COUNTIFS(チェックリスト!$B$5:$B$59,$A17,チェックリスト!$J$5:$J$59,"△")</f>
        <v>0</v>
      </c>
      <c r="F17" s="12">
        <f>COUNTIFS(チェックリスト!$B$5:$B$59,$A17,チェックリスト!$J$5:$J$59,"×")</f>
        <v>0</v>
      </c>
      <c r="G17" s="12" t="str">
        <f>SUMIF(チェックリスト!$B$5:$B$59,$A17,チェックリスト!$K$5:$K$59)&amp;" / "&amp;C17*2</f>
        <v>0 / 0</v>
      </c>
      <c r="H17" s="13" t="str">
        <f>IF(C17=0,"",SUMIF(チェックリスト!$B$5:$B$59,$A17,チェックリスト!$K$5:$K$59)/(C17*2))</f>
        <v/>
      </c>
      <c r="I17" s="12">
        <f>COUNTIFS(チェックリスト!$B$5:$B$59,$A17,チェックリスト!$H$5:$H$59,"高",チェックリスト!$J$5:$J$59,"×")</f>
        <v>0</v>
      </c>
      <c r="J17" s="12">
        <f>COUNTIFS(チェックリスト!$B$5:$B$59,$A17,チェックリスト!$J$5:$J$59,"×",チェックリスト!$H$5:$H$59,"高")</f>
        <v>0</v>
      </c>
    </row>
    <row r="18" spans="1:10" ht="24" customHeight="1">
      <c r="A18" s="18" t="s">
        <v>153</v>
      </c>
      <c r="B18" s="12">
        <f>COUNTIF(チェックリスト!$B$5:$B$59,$A18)</f>
        <v>4</v>
      </c>
      <c r="C18" s="12">
        <f>COUNTIFS(チェックリスト!$B$5:$B$59,$A18,チェックリスト!$J$5:$J$59,"○")+COUNTIFS(チェックリスト!$B$5:$B$59,$A18,チェックリスト!$J$5:$J$59,"△")+COUNTIFS(チェックリスト!$B$5:$B$59,$A18,チェックリスト!$J$5:$J$59,"×")</f>
        <v>0</v>
      </c>
      <c r="D18" s="12">
        <f>COUNTIFS(チェックリスト!$B$5:$B$59,$A18,チェックリスト!$J$5:$J$59,"○")</f>
        <v>0</v>
      </c>
      <c r="E18" s="12">
        <f>COUNTIFS(チェックリスト!$B$5:$B$59,$A18,チェックリスト!$J$5:$J$59,"△")</f>
        <v>0</v>
      </c>
      <c r="F18" s="12">
        <f>COUNTIFS(チェックリスト!$B$5:$B$59,$A18,チェックリスト!$J$5:$J$59,"×")</f>
        <v>0</v>
      </c>
      <c r="G18" s="12" t="str">
        <f>SUMIF(チェックリスト!$B$5:$B$59,$A18,チェックリスト!$K$5:$K$59)&amp;" / "&amp;C18*2</f>
        <v>0 / 0</v>
      </c>
      <c r="H18" s="13" t="str">
        <f>IF(C18=0,"",SUMIF(チェックリスト!$B$5:$B$59,$A18,チェックリスト!$K$5:$K$59)/(C18*2))</f>
        <v/>
      </c>
      <c r="I18" s="12">
        <f>COUNTIFS(チェックリスト!$B$5:$B$59,$A18,チェックリスト!$H$5:$H$59,"高",チェックリスト!$J$5:$J$59,"×")</f>
        <v>0</v>
      </c>
      <c r="J18" s="12">
        <f>COUNTIFS(チェックリスト!$B$5:$B$59,$A18,チェックリスト!$J$5:$J$59,"×",チェックリスト!$H$5:$H$59,"高")</f>
        <v>0</v>
      </c>
    </row>
    <row r="19" spans="1:10" ht="24" customHeight="1">
      <c r="A19" s="19" t="s">
        <v>176</v>
      </c>
      <c r="B19" s="12">
        <f>COUNTIF(チェックリスト!$B$5:$B$59,$A19)</f>
        <v>10</v>
      </c>
      <c r="C19" s="12">
        <f>COUNTIFS(チェックリスト!$B$5:$B$59,$A19,チェックリスト!$J$5:$J$59,"○")+COUNTIFS(チェックリスト!$B$5:$B$59,$A19,チェックリスト!$J$5:$J$59,"△")+COUNTIFS(チェックリスト!$B$5:$B$59,$A19,チェックリスト!$J$5:$J$59,"×")</f>
        <v>0</v>
      </c>
      <c r="D19" s="12">
        <f>COUNTIFS(チェックリスト!$B$5:$B$59,$A19,チェックリスト!$J$5:$J$59,"○")</f>
        <v>0</v>
      </c>
      <c r="E19" s="12">
        <f>COUNTIFS(チェックリスト!$B$5:$B$59,$A19,チェックリスト!$J$5:$J$59,"△")</f>
        <v>0</v>
      </c>
      <c r="F19" s="12">
        <f>COUNTIFS(チェックリスト!$B$5:$B$59,$A19,チェックリスト!$J$5:$J$59,"×")</f>
        <v>0</v>
      </c>
      <c r="G19" s="12" t="str">
        <f>SUMIF(チェックリスト!$B$5:$B$59,$A19,チェックリスト!$K$5:$K$59)&amp;" / "&amp;C19*2</f>
        <v>0 / 0</v>
      </c>
      <c r="H19" s="13" t="str">
        <f>IF(C19=0,"",SUMIF(チェックリスト!$B$5:$B$59,$A19,チェックリスト!$K$5:$K$59)/(C19*2))</f>
        <v/>
      </c>
      <c r="I19" s="12">
        <f>COUNTIFS(チェックリスト!$B$5:$B$59,$A19,チェックリスト!$H$5:$H$59,"高",チェックリスト!$J$5:$J$59,"×")</f>
        <v>0</v>
      </c>
      <c r="J19" s="12">
        <f>COUNTIFS(チェックリスト!$B$5:$B$59,$A19,チェックリスト!$J$5:$J$59,"×",チェックリスト!$H$5:$H$59,"高")</f>
        <v>0</v>
      </c>
    </row>
    <row r="20" spans="1:10" ht="24" customHeight="1">
      <c r="A20" s="20" t="s">
        <v>225</v>
      </c>
      <c r="B20" s="12">
        <f>COUNTIF(チェックリスト!$B$5:$B$59,$A20)</f>
        <v>4</v>
      </c>
      <c r="C20" s="12">
        <f>COUNTIFS(チェックリスト!$B$5:$B$59,$A20,チェックリスト!$J$5:$J$59,"○")+COUNTIFS(チェックリスト!$B$5:$B$59,$A20,チェックリスト!$J$5:$J$59,"△")+COUNTIFS(チェックリスト!$B$5:$B$59,$A20,チェックリスト!$J$5:$J$59,"×")</f>
        <v>0</v>
      </c>
      <c r="D20" s="12">
        <f>COUNTIFS(チェックリスト!$B$5:$B$59,$A20,チェックリスト!$J$5:$J$59,"○")</f>
        <v>0</v>
      </c>
      <c r="E20" s="12">
        <f>COUNTIFS(チェックリスト!$B$5:$B$59,$A20,チェックリスト!$J$5:$J$59,"△")</f>
        <v>0</v>
      </c>
      <c r="F20" s="12">
        <f>COUNTIFS(チェックリスト!$B$5:$B$59,$A20,チェックリスト!$J$5:$J$59,"×")</f>
        <v>0</v>
      </c>
      <c r="G20" s="12" t="str">
        <f>SUMIF(チェックリスト!$B$5:$B$59,$A20,チェックリスト!$K$5:$K$59)&amp;" / "&amp;C20*2</f>
        <v>0 / 0</v>
      </c>
      <c r="H20" s="13" t="str">
        <f>IF(C20=0,"",SUMIF(チェックリスト!$B$5:$B$59,$A20,チェックリスト!$K$5:$K$59)/(C20*2))</f>
        <v/>
      </c>
      <c r="I20" s="12">
        <f>COUNTIFS(チェックリスト!$B$5:$B$59,$A20,チェックリスト!$H$5:$H$59,"高",チェックリスト!$J$5:$J$59,"×")</f>
        <v>0</v>
      </c>
      <c r="J20" s="12">
        <f>COUNTIFS(チェックリスト!$B$5:$B$59,$A20,チェックリスト!$J$5:$J$59,"×",チェックリスト!$H$5:$H$59,"高")</f>
        <v>0</v>
      </c>
    </row>
    <row r="21" spans="1:10" ht="24" customHeight="1">
      <c r="A21" s="21" t="s">
        <v>245</v>
      </c>
      <c r="B21" s="12">
        <f>COUNTIF(チェックリスト!$B$5:$B$59,$A21)</f>
        <v>4</v>
      </c>
      <c r="C21" s="12">
        <f>COUNTIFS(チェックリスト!$B$5:$B$59,$A21,チェックリスト!$J$5:$J$59,"○")+COUNTIFS(チェックリスト!$B$5:$B$59,$A21,チェックリスト!$J$5:$J$59,"△")+COUNTIFS(チェックリスト!$B$5:$B$59,$A21,チェックリスト!$J$5:$J$59,"×")</f>
        <v>0</v>
      </c>
      <c r="D21" s="12">
        <f>COUNTIFS(チェックリスト!$B$5:$B$59,$A21,チェックリスト!$J$5:$J$59,"○")</f>
        <v>0</v>
      </c>
      <c r="E21" s="12">
        <f>COUNTIFS(チェックリスト!$B$5:$B$59,$A21,チェックリスト!$J$5:$J$59,"△")</f>
        <v>0</v>
      </c>
      <c r="F21" s="12">
        <f>COUNTIFS(チェックリスト!$B$5:$B$59,$A21,チェックリスト!$J$5:$J$59,"×")</f>
        <v>0</v>
      </c>
      <c r="G21" s="12" t="str">
        <f>SUMIF(チェックリスト!$B$5:$B$59,$A21,チェックリスト!$K$5:$K$59)&amp;" / "&amp;C21*2</f>
        <v>0 / 0</v>
      </c>
      <c r="H21" s="13" t="str">
        <f>IF(C21=0,"",SUMIF(チェックリスト!$B$5:$B$59,$A21,チェックリスト!$K$5:$K$59)/(C21*2))</f>
        <v/>
      </c>
      <c r="I21" s="12">
        <f>COUNTIFS(チェックリスト!$B$5:$B$59,$A21,チェックリスト!$H$5:$H$59,"高",チェックリスト!$J$5:$J$59,"×")</f>
        <v>0</v>
      </c>
      <c r="J21" s="12">
        <f>COUNTIFS(チェックリスト!$B$5:$B$59,$A21,チェックリスト!$J$5:$J$59,"×",チェックリスト!$H$5:$H$59,"高")</f>
        <v>0</v>
      </c>
    </row>
    <row r="22" spans="1:10" ht="26" customHeight="1">
      <c r="A22" s="22" t="s">
        <v>321</v>
      </c>
      <c r="B22" s="23">
        <f>SUM(B13:B21)</f>
        <v>46</v>
      </c>
      <c r="C22" s="23">
        <f>SUM(C13:C21)</f>
        <v>0</v>
      </c>
      <c r="D22" s="23">
        <f>SUM(D13:D21)</f>
        <v>0</v>
      </c>
      <c r="E22" s="23">
        <f>SUM(E13:E21)</f>
        <v>0</v>
      </c>
      <c r="F22" s="23">
        <f>SUM(F13:F21)</f>
        <v>0</v>
      </c>
      <c r="G22" s="23" t="str">
        <f>SUM(チェックリスト!$K$5:$K$59)&amp;" / "&amp;C22*2</f>
        <v>0 / 0</v>
      </c>
      <c r="H22" s="24" t="str">
        <f>IF(C22=0,"",SUM(チェックリスト!$K$5:$K$59)/(C22*2))</f>
        <v/>
      </c>
      <c r="I22" s="23">
        <f>SUM(I13:I21)</f>
        <v>0</v>
      </c>
      <c r="J22" s="23">
        <f>SUM(J13:J21)</f>
        <v>0</v>
      </c>
    </row>
    <row r="24" spans="1:10" ht="17.5" customHeight="1">
      <c r="A24" s="7" t="s">
        <v>322</v>
      </c>
    </row>
    <row r="25" spans="1:10" ht="15" customHeight="1">
      <c r="A25" s="25" t="s">
        <v>323</v>
      </c>
      <c r="B25" s="88" t="str">
        <f>$B$4&amp;" -site:"&amp;$B$5</f>
        <v>東京SEOメーカー -site:example.com</v>
      </c>
      <c r="C25" s="85"/>
      <c r="D25" s="85"/>
      <c r="E25" s="85"/>
      <c r="F25" s="86"/>
    </row>
    <row r="26" spans="1:10" ht="27" customHeight="1">
      <c r="A26" s="25" t="s">
        <v>324</v>
      </c>
      <c r="B26" s="88" t="str">
        <f>""""&amp;$B$5&amp;""" -site:"&amp;$B$5</f>
        <v>"example.com" -site:example.com</v>
      </c>
      <c r="C26" s="85"/>
      <c r="D26" s="85"/>
      <c r="E26" s="85"/>
      <c r="F26" s="86"/>
    </row>
    <row r="27" spans="1:10" ht="30" customHeight="1">
      <c r="A27" s="25" t="s">
        <v>325</v>
      </c>
      <c r="B27" s="88" t="str">
        <f>$B$4&amp;" 評判 -site:"&amp;$B$5</f>
        <v>東京SEOメーカー 評判 -site:example.com</v>
      </c>
      <c r="C27" s="85"/>
      <c r="D27" s="85"/>
      <c r="E27" s="85"/>
      <c r="F27" s="86"/>
    </row>
    <row r="28" spans="1:10" ht="33" customHeight="1">
      <c r="A28" s="25" t="s">
        <v>326</v>
      </c>
      <c r="B28" s="88" t="str">
        <f>$B$4&amp;" 口コミ -site:"&amp;$B$5</f>
        <v>東京SEOメーカー 口コミ -site:example.com</v>
      </c>
      <c r="C28" s="85"/>
      <c r="D28" s="85"/>
      <c r="E28" s="85"/>
      <c r="F28" s="86"/>
    </row>
    <row r="29" spans="1:10" ht="49.5" customHeight="1">
      <c r="A29" s="25" t="s">
        <v>327</v>
      </c>
      <c r="B29" s="88" t="str">
        <f>$B$4&amp;" site:ja.wikipedia.org"</f>
        <v>東京SEOメーカー site:ja.wikipedia.org</v>
      </c>
      <c r="C29" s="85"/>
      <c r="D29" s="85"/>
      <c r="E29" s="85"/>
      <c r="F29" s="86"/>
    </row>
    <row r="30" spans="1:10" ht="15.5" customHeight="1">
      <c r="A30" s="9" t="s">
        <v>328</v>
      </c>
    </row>
  </sheetData>
  <mergeCells count="21">
    <mergeCell ref="B29:F29"/>
    <mergeCell ref="H5:J5"/>
    <mergeCell ref="B28:F28"/>
    <mergeCell ref="G7"/>
    <mergeCell ref="G6"/>
    <mergeCell ref="B8:E8"/>
    <mergeCell ref="B26:F26"/>
    <mergeCell ref="G5"/>
    <mergeCell ref="H6:J6"/>
    <mergeCell ref="B27:F27"/>
    <mergeCell ref="H7:J7"/>
    <mergeCell ref="B4:E4"/>
    <mergeCell ref="B7:E7"/>
    <mergeCell ref="A1:J1"/>
    <mergeCell ref="H4:J4"/>
    <mergeCell ref="B9:E9"/>
    <mergeCell ref="G4"/>
    <mergeCell ref="B25:F25"/>
    <mergeCell ref="B6:E6"/>
    <mergeCell ref="G8:J9"/>
    <mergeCell ref="B5:E5"/>
  </mergeCells>
  <phoneticPr fontId="43"/>
  <conditionalFormatting sqref="H6">
    <cfRule type="cellIs" dxfId="13" priority="5" operator="greaterThan">
      <formula>0</formula>
    </cfRule>
  </conditionalFormatting>
  <conditionalFormatting sqref="H7">
    <cfRule type="cellIs" dxfId="12" priority="1" operator="equal">
      <formula>"良好"</formula>
    </cfRule>
    <cfRule type="cellIs" dxfId="11" priority="2" operator="equal">
      <formula>"要改善"</formula>
    </cfRule>
    <cfRule type="cellIs" dxfId="10" priority="3" operator="equal">
      <formula>"要対策"</formula>
    </cfRule>
    <cfRule type="cellIs" dxfId="9" priority="4" operator="equal">
      <formula>"要緊急対応"</formula>
    </cfRule>
  </conditionalFormatting>
  <conditionalFormatting sqref="H13:H21">
    <cfRule type="dataBar" priority="6">
      <dataBar>
        <cfvo type="num" val="0"/>
        <cfvo type="num" val="1"/>
        <color rgb="FF5B9BD5"/>
      </dataBar>
    </cfRule>
  </conditionalFormatting>
  <conditionalFormatting sqref="I13:J21">
    <cfRule type="cellIs" dxfId="8" priority="7" operator="greaterThan">
      <formula>0</formula>
    </cfRule>
  </conditionalFormatting>
  <dataValidations count="1">
    <dataValidation type="list" promptTitle="YMYLレベル" prompt="健康・お金・安全・社会に大きく影響するテーマか" sqref="B9" xr:uid="{00000000-0002-0000-0100-000000000000}">
      <formula1>"明確にYMYL,一部該当,該当しない"</formula1>
    </dataValidation>
  </dataValidations>
  <pageMargins left="0.75" right="0.75" top="1" bottom="1" header="0.5" footer="0.5"/>
  <pageSetup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9"/>
  <sheetViews>
    <sheetView showGridLines="0" tabSelected="1" workbookViewId="0">
      <pane xSplit="3" ySplit="4" topLeftCell="D5" activePane="bottomRight" state="frozen"/>
      <selection pane="topRight"/>
      <selection pane="bottomLeft"/>
      <selection pane="bottomRight" activeCell="D6" sqref="D6"/>
    </sheetView>
  </sheetViews>
  <sheetFormatPr defaultRowHeight="13"/>
  <cols>
    <col min="1" max="1" width="6" customWidth="1"/>
    <col min="2" max="2" width="18" customWidth="1"/>
    <col min="3" max="3" width="36" customWidth="1"/>
    <col min="4" max="4" width="44" customWidth="1"/>
    <col min="5" max="5" width="12" customWidth="1"/>
    <col min="6" max="6" width="20" customWidth="1"/>
    <col min="7" max="7" width="11" customWidth="1"/>
    <col min="8" max="8" width="7" customWidth="1"/>
    <col min="9" max="9" width="12" customWidth="1"/>
    <col min="10" max="10" width="8" customWidth="1"/>
    <col min="11" max="11" width="6" customWidth="1"/>
    <col min="12" max="12" width="34" customWidth="1"/>
    <col min="13" max="13" width="9" customWidth="1"/>
    <col min="14" max="14" width="11" customWidth="1"/>
  </cols>
  <sheetData>
    <row r="1" spans="1:14" ht="34" customHeight="1">
      <c r="A1" s="80" t="s">
        <v>375</v>
      </c>
      <c r="B1" s="70"/>
      <c r="C1" s="70"/>
      <c r="D1" s="70"/>
      <c r="E1" s="70"/>
      <c r="F1" s="70"/>
      <c r="G1" s="70"/>
      <c r="H1" s="70"/>
      <c r="I1" s="70"/>
      <c r="J1" s="70"/>
      <c r="K1" s="70"/>
      <c r="L1" s="70"/>
      <c r="M1" s="70"/>
      <c r="N1" s="70"/>
    </row>
    <row r="2" spans="1:14" ht="32" customHeight="1">
      <c r="A2" s="76" t="s">
        <v>0</v>
      </c>
      <c r="B2" s="70"/>
      <c r="C2" s="70"/>
      <c r="D2" s="70"/>
      <c r="E2" s="70"/>
      <c r="F2" s="70"/>
      <c r="G2" s="70"/>
      <c r="H2" s="70"/>
      <c r="I2" s="70"/>
      <c r="J2" s="70"/>
      <c r="K2" s="70"/>
      <c r="L2" s="70"/>
      <c r="M2" s="70"/>
      <c r="N2" s="70"/>
    </row>
    <row r="4" spans="1:14" ht="30" customHeight="1">
      <c r="A4" s="10" t="s">
        <v>1</v>
      </c>
      <c r="B4" s="10" t="s">
        <v>2</v>
      </c>
      <c r="C4" s="10" t="s">
        <v>3</v>
      </c>
      <c r="D4" s="10" t="s">
        <v>4</v>
      </c>
      <c r="E4" s="10" t="s">
        <v>5</v>
      </c>
      <c r="F4" s="10" t="s">
        <v>6</v>
      </c>
      <c r="G4" s="10" t="s">
        <v>7</v>
      </c>
      <c r="H4" s="10" t="s">
        <v>8</v>
      </c>
      <c r="I4" s="10" t="s">
        <v>9</v>
      </c>
      <c r="J4" s="10" t="s">
        <v>10</v>
      </c>
      <c r="K4" s="10" t="s">
        <v>11</v>
      </c>
      <c r="L4" s="10" t="s">
        <v>12</v>
      </c>
      <c r="M4" s="10" t="s">
        <v>13</v>
      </c>
      <c r="N4" s="10" t="s">
        <v>14</v>
      </c>
    </row>
    <row r="5" spans="1:14" ht="22" customHeight="1">
      <c r="A5" s="78" t="s">
        <v>15</v>
      </c>
      <c r="B5" s="70"/>
      <c r="C5" s="70"/>
      <c r="D5" s="70"/>
      <c r="E5" s="70"/>
      <c r="F5" s="70"/>
      <c r="G5" s="70"/>
      <c r="H5" s="70"/>
      <c r="I5" s="70"/>
      <c r="J5" s="70"/>
      <c r="K5" s="70"/>
      <c r="L5" s="70"/>
      <c r="M5" s="70"/>
      <c r="N5" s="70"/>
    </row>
    <row r="6" spans="1:14" ht="49" customHeight="1">
      <c r="A6" s="26" t="s">
        <v>16</v>
      </c>
      <c r="B6" s="27" t="s">
        <v>17</v>
      </c>
      <c r="C6" s="63" t="s">
        <v>18</v>
      </c>
      <c r="D6" s="64" t="s">
        <v>19</v>
      </c>
      <c r="E6" s="26" t="s">
        <v>20</v>
      </c>
      <c r="F6" s="29" t="s">
        <v>21</v>
      </c>
      <c r="G6" s="64" t="s">
        <v>22</v>
      </c>
      <c r="H6" s="26" t="s">
        <v>23</v>
      </c>
      <c r="I6" s="65" t="s">
        <v>24</v>
      </c>
      <c r="J6" s="31"/>
      <c r="K6" s="26" t="str">
        <f>IF(J6="○",2,IF(J6="△",1,IF(J6="×",0,"")))</f>
        <v/>
      </c>
      <c r="L6" s="32"/>
      <c r="M6" s="31"/>
      <c r="N6" s="33"/>
    </row>
    <row r="7" spans="1:14" ht="40" customHeight="1">
      <c r="A7" s="34" t="s">
        <v>25</v>
      </c>
      <c r="B7" s="35" t="s">
        <v>17</v>
      </c>
      <c r="C7" s="36" t="s">
        <v>26</v>
      </c>
      <c r="D7" s="37" t="s">
        <v>27</v>
      </c>
      <c r="E7" s="34" t="s">
        <v>20</v>
      </c>
      <c r="F7" s="37" t="s">
        <v>28</v>
      </c>
      <c r="G7" s="34" t="s">
        <v>29</v>
      </c>
      <c r="H7" s="34" t="s">
        <v>23</v>
      </c>
      <c r="I7" s="38" t="s">
        <v>30</v>
      </c>
      <c r="J7" s="31"/>
      <c r="K7" s="34" t="str">
        <f>IF(J7="○",2,IF(J7="△",1,IF(J7="×",0,"")))</f>
        <v/>
      </c>
      <c r="L7" s="32"/>
      <c r="M7" s="31"/>
      <c r="N7" s="33"/>
    </row>
    <row r="8" spans="1:14" ht="49" customHeight="1">
      <c r="A8" s="26" t="s">
        <v>31</v>
      </c>
      <c r="B8" s="27" t="s">
        <v>17</v>
      </c>
      <c r="C8" s="63" t="s">
        <v>32</v>
      </c>
      <c r="D8" s="64" t="s">
        <v>33</v>
      </c>
      <c r="E8" s="26" t="s">
        <v>20</v>
      </c>
      <c r="F8" s="29" t="s">
        <v>34</v>
      </c>
      <c r="G8" s="64" t="s">
        <v>35</v>
      </c>
      <c r="H8" s="26" t="s">
        <v>23</v>
      </c>
      <c r="I8" s="65" t="s">
        <v>36</v>
      </c>
      <c r="J8" s="31"/>
      <c r="K8" s="26" t="str">
        <f>IF(J8="○",2,IF(J8="△",1,IF(J8="×",0,"")))</f>
        <v/>
      </c>
      <c r="L8" s="32"/>
      <c r="M8" s="31"/>
      <c r="N8" s="33"/>
    </row>
    <row r="9" spans="1:14" ht="22" customHeight="1">
      <c r="A9" s="71" t="s">
        <v>37</v>
      </c>
      <c r="B9" s="70"/>
      <c r="C9" s="70"/>
      <c r="D9" s="70"/>
      <c r="E9" s="70"/>
      <c r="F9" s="70"/>
      <c r="G9" s="70"/>
      <c r="H9" s="70"/>
      <c r="I9" s="70"/>
      <c r="J9" s="70"/>
      <c r="K9" s="70"/>
      <c r="L9" s="70"/>
      <c r="M9" s="70"/>
      <c r="N9" s="70"/>
    </row>
    <row r="10" spans="1:14" ht="40" customHeight="1">
      <c r="A10" s="26" t="s">
        <v>38</v>
      </c>
      <c r="B10" s="39" t="s">
        <v>39</v>
      </c>
      <c r="C10" s="28" t="s">
        <v>40</v>
      </c>
      <c r="D10" s="29" t="s">
        <v>41</v>
      </c>
      <c r="E10" s="26" t="s">
        <v>20</v>
      </c>
      <c r="F10" s="29" t="s">
        <v>42</v>
      </c>
      <c r="G10" s="26" t="s">
        <v>43</v>
      </c>
      <c r="H10" s="26" t="s">
        <v>23</v>
      </c>
      <c r="I10" s="30" t="s">
        <v>44</v>
      </c>
      <c r="J10" s="31"/>
      <c r="K10" s="26" t="str">
        <f t="shared" ref="K10:K16" si="0">IF(J10="○",2,IF(J10="△",1,IF(J10="×",0,"")))</f>
        <v/>
      </c>
      <c r="L10" s="32"/>
      <c r="M10" s="31"/>
      <c r="N10" s="33"/>
    </row>
    <row r="11" spans="1:14" ht="40" customHeight="1">
      <c r="A11" s="34" t="s">
        <v>45</v>
      </c>
      <c r="B11" s="40" t="s">
        <v>39</v>
      </c>
      <c r="C11" s="36" t="s">
        <v>46</v>
      </c>
      <c r="D11" s="37" t="s">
        <v>47</v>
      </c>
      <c r="E11" s="34" t="s">
        <v>20</v>
      </c>
      <c r="F11" s="37" t="s">
        <v>42</v>
      </c>
      <c r="G11" s="34" t="s">
        <v>43</v>
      </c>
      <c r="H11" s="34" t="s">
        <v>23</v>
      </c>
      <c r="I11" s="38" t="s">
        <v>48</v>
      </c>
      <c r="J11" s="31"/>
      <c r="K11" s="34" t="str">
        <f t="shared" si="0"/>
        <v/>
      </c>
      <c r="L11" s="32"/>
      <c r="M11" s="31"/>
      <c r="N11" s="33"/>
    </row>
    <row r="12" spans="1:14" ht="49" customHeight="1">
      <c r="A12" s="26" t="s">
        <v>49</v>
      </c>
      <c r="B12" s="39" t="s">
        <v>39</v>
      </c>
      <c r="C12" s="63" t="s">
        <v>50</v>
      </c>
      <c r="D12" s="64" t="s">
        <v>51</v>
      </c>
      <c r="E12" s="26" t="s">
        <v>20</v>
      </c>
      <c r="F12" s="29" t="s">
        <v>52</v>
      </c>
      <c r="G12" s="64" t="s">
        <v>53</v>
      </c>
      <c r="H12" s="26" t="s">
        <v>23</v>
      </c>
      <c r="I12" s="65" t="s">
        <v>54</v>
      </c>
      <c r="J12" s="31"/>
      <c r="K12" s="26" t="str">
        <f t="shared" si="0"/>
        <v/>
      </c>
      <c r="L12" s="32"/>
      <c r="M12" s="31"/>
      <c r="N12" s="33"/>
    </row>
    <row r="13" spans="1:14" ht="49" customHeight="1">
      <c r="A13" s="34" t="s">
        <v>55</v>
      </c>
      <c r="B13" s="40" t="s">
        <v>39</v>
      </c>
      <c r="C13" s="66" t="s">
        <v>56</v>
      </c>
      <c r="D13" s="67" t="s">
        <v>57</v>
      </c>
      <c r="E13" s="34" t="s">
        <v>20</v>
      </c>
      <c r="F13" s="37" t="s">
        <v>42</v>
      </c>
      <c r="G13" s="67" t="s">
        <v>29</v>
      </c>
      <c r="H13" s="34" t="s">
        <v>23</v>
      </c>
      <c r="I13" s="68" t="s">
        <v>58</v>
      </c>
      <c r="J13" s="31"/>
      <c r="K13" s="34" t="str">
        <f t="shared" si="0"/>
        <v/>
      </c>
      <c r="L13" s="32"/>
      <c r="M13" s="31"/>
      <c r="N13" s="33"/>
    </row>
    <row r="14" spans="1:14" ht="40" customHeight="1">
      <c r="A14" s="26" t="s">
        <v>59</v>
      </c>
      <c r="B14" s="39" t="s">
        <v>39</v>
      </c>
      <c r="C14" s="28" t="s">
        <v>60</v>
      </c>
      <c r="D14" s="29" t="s">
        <v>61</v>
      </c>
      <c r="E14" s="26" t="s">
        <v>20</v>
      </c>
      <c r="F14" s="29" t="s">
        <v>62</v>
      </c>
      <c r="G14" s="26" t="s">
        <v>43</v>
      </c>
      <c r="H14" s="26" t="s">
        <v>63</v>
      </c>
      <c r="I14" s="30" t="s">
        <v>64</v>
      </c>
      <c r="J14" s="31"/>
      <c r="K14" s="26" t="str">
        <f t="shared" si="0"/>
        <v/>
      </c>
      <c r="L14" s="32"/>
      <c r="M14" s="31"/>
      <c r="N14" s="33"/>
    </row>
    <row r="15" spans="1:14" ht="40" customHeight="1">
      <c r="A15" s="34" t="s">
        <v>65</v>
      </c>
      <c r="B15" s="40" t="s">
        <v>39</v>
      </c>
      <c r="C15" s="36" t="s">
        <v>66</v>
      </c>
      <c r="D15" s="37" t="s">
        <v>67</v>
      </c>
      <c r="E15" s="34" t="s">
        <v>20</v>
      </c>
      <c r="F15" s="37" t="s">
        <v>68</v>
      </c>
      <c r="G15" s="34" t="s">
        <v>43</v>
      </c>
      <c r="H15" s="34" t="s">
        <v>63</v>
      </c>
      <c r="I15" s="38" t="s">
        <v>69</v>
      </c>
      <c r="J15" s="31"/>
      <c r="K15" s="34" t="str">
        <f t="shared" si="0"/>
        <v/>
      </c>
      <c r="L15" s="32"/>
      <c r="M15" s="31"/>
      <c r="N15" s="33"/>
    </row>
    <row r="16" spans="1:14" ht="40" customHeight="1">
      <c r="A16" s="26" t="s">
        <v>70</v>
      </c>
      <c r="B16" s="39" t="s">
        <v>39</v>
      </c>
      <c r="C16" s="28" t="s">
        <v>71</v>
      </c>
      <c r="D16" s="29" t="s">
        <v>72</v>
      </c>
      <c r="E16" s="26" t="s">
        <v>20</v>
      </c>
      <c r="F16" s="29" t="s">
        <v>42</v>
      </c>
      <c r="G16" s="26" t="s">
        <v>73</v>
      </c>
      <c r="H16" s="26" t="s">
        <v>63</v>
      </c>
      <c r="I16" s="30" t="s">
        <v>44</v>
      </c>
      <c r="J16" s="31"/>
      <c r="K16" s="26" t="str">
        <f t="shared" si="0"/>
        <v/>
      </c>
      <c r="L16" s="32"/>
      <c r="M16" s="31"/>
      <c r="N16" s="33"/>
    </row>
    <row r="17" spans="1:14" ht="22" customHeight="1">
      <c r="A17" s="69" t="s">
        <v>74</v>
      </c>
      <c r="B17" s="70"/>
      <c r="C17" s="70"/>
      <c r="D17" s="70"/>
      <c r="E17" s="70"/>
      <c r="F17" s="70"/>
      <c r="G17" s="70"/>
      <c r="H17" s="70"/>
      <c r="I17" s="70"/>
      <c r="J17" s="70"/>
      <c r="K17" s="70"/>
      <c r="L17" s="70"/>
      <c r="M17" s="70"/>
      <c r="N17" s="70"/>
    </row>
    <row r="18" spans="1:14" ht="49" customHeight="1">
      <c r="A18" s="26" t="s">
        <v>75</v>
      </c>
      <c r="B18" s="41" t="s">
        <v>76</v>
      </c>
      <c r="C18" s="63" t="s">
        <v>77</v>
      </c>
      <c r="D18" s="64" t="s">
        <v>78</v>
      </c>
      <c r="E18" s="26" t="s">
        <v>20</v>
      </c>
      <c r="F18" s="29" t="s">
        <v>42</v>
      </c>
      <c r="G18" s="64" t="s">
        <v>79</v>
      </c>
      <c r="H18" s="26" t="s">
        <v>23</v>
      </c>
      <c r="I18" s="65" t="s">
        <v>80</v>
      </c>
      <c r="J18" s="31"/>
      <c r="K18" s="26" t="str">
        <f>IF(J18="○",2,IF(J18="△",1,IF(J18="×",0,"")))</f>
        <v/>
      </c>
      <c r="L18" s="32"/>
      <c r="M18" s="31"/>
      <c r="N18" s="33"/>
    </row>
    <row r="19" spans="1:14" ht="49" customHeight="1">
      <c r="A19" s="34" t="s">
        <v>81</v>
      </c>
      <c r="B19" s="42" t="s">
        <v>76</v>
      </c>
      <c r="C19" s="66" t="s">
        <v>82</v>
      </c>
      <c r="D19" s="67" t="s">
        <v>83</v>
      </c>
      <c r="E19" s="34" t="s">
        <v>20</v>
      </c>
      <c r="F19" s="37" t="s">
        <v>84</v>
      </c>
      <c r="G19" s="67" t="s">
        <v>85</v>
      </c>
      <c r="H19" s="34" t="s">
        <v>23</v>
      </c>
      <c r="I19" s="68" t="s">
        <v>86</v>
      </c>
      <c r="J19" s="31"/>
      <c r="K19" s="34" t="str">
        <f>IF(J19="○",2,IF(J19="△",1,IF(J19="×",0,"")))</f>
        <v/>
      </c>
      <c r="L19" s="32"/>
      <c r="M19" s="31"/>
      <c r="N19" s="33"/>
    </row>
    <row r="20" spans="1:14" ht="49" customHeight="1">
      <c r="A20" s="26" t="s">
        <v>87</v>
      </c>
      <c r="B20" s="41" t="s">
        <v>76</v>
      </c>
      <c r="C20" s="63" t="s">
        <v>88</v>
      </c>
      <c r="D20" s="64" t="s">
        <v>89</v>
      </c>
      <c r="E20" s="26" t="s">
        <v>20</v>
      </c>
      <c r="F20" s="29" t="s">
        <v>90</v>
      </c>
      <c r="G20" s="64" t="s">
        <v>29</v>
      </c>
      <c r="H20" s="26" t="s">
        <v>63</v>
      </c>
      <c r="I20" s="65" t="s">
        <v>44</v>
      </c>
      <c r="J20" s="31"/>
      <c r="K20" s="26" t="str">
        <f>IF(J20="○",2,IF(J20="△",1,IF(J20="×",0,"")))</f>
        <v/>
      </c>
      <c r="L20" s="32"/>
      <c r="M20" s="31"/>
      <c r="N20" s="33"/>
    </row>
    <row r="21" spans="1:14" ht="40" customHeight="1">
      <c r="A21" s="34" t="s">
        <v>91</v>
      </c>
      <c r="B21" s="42" t="s">
        <v>76</v>
      </c>
      <c r="C21" s="36" t="s">
        <v>92</v>
      </c>
      <c r="D21" s="37" t="s">
        <v>93</v>
      </c>
      <c r="E21" s="34" t="s">
        <v>20</v>
      </c>
      <c r="F21" s="37" t="s">
        <v>42</v>
      </c>
      <c r="G21" s="34" t="s">
        <v>73</v>
      </c>
      <c r="H21" s="34" t="s">
        <v>63</v>
      </c>
      <c r="I21" s="38" t="s">
        <v>94</v>
      </c>
      <c r="J21" s="31"/>
      <c r="K21" s="34" t="str">
        <f>IF(J21="○",2,IF(J21="△",1,IF(J21="×",0,"")))</f>
        <v/>
      </c>
      <c r="L21" s="32"/>
      <c r="M21" s="31"/>
      <c r="N21" s="33"/>
    </row>
    <row r="22" spans="1:14" ht="40" customHeight="1">
      <c r="A22" s="26" t="s">
        <v>95</v>
      </c>
      <c r="B22" s="41" t="s">
        <v>76</v>
      </c>
      <c r="C22" s="28" t="s">
        <v>96</v>
      </c>
      <c r="D22" s="29" t="s">
        <v>97</v>
      </c>
      <c r="E22" s="26" t="s">
        <v>20</v>
      </c>
      <c r="F22" s="29" t="s">
        <v>98</v>
      </c>
      <c r="G22" s="26" t="s">
        <v>73</v>
      </c>
      <c r="H22" s="26" t="s">
        <v>63</v>
      </c>
      <c r="I22" s="30" t="s">
        <v>99</v>
      </c>
      <c r="J22" s="31"/>
      <c r="K22" s="26" t="str">
        <f>IF(J22="○",2,IF(J22="△",1,IF(J22="×",0,"")))</f>
        <v/>
      </c>
      <c r="L22" s="32"/>
      <c r="M22" s="31"/>
      <c r="N22" s="33"/>
    </row>
    <row r="23" spans="1:14" ht="22" customHeight="1">
      <c r="A23" s="79" t="s">
        <v>100</v>
      </c>
      <c r="B23" s="70"/>
      <c r="C23" s="70"/>
      <c r="D23" s="70"/>
      <c r="E23" s="70"/>
      <c r="F23" s="70"/>
      <c r="G23" s="70"/>
      <c r="H23" s="70"/>
      <c r="I23" s="70"/>
      <c r="J23" s="70"/>
      <c r="K23" s="70"/>
      <c r="L23" s="70"/>
      <c r="M23" s="70"/>
      <c r="N23" s="70"/>
    </row>
    <row r="24" spans="1:14" ht="40" customHeight="1">
      <c r="A24" s="26" t="s">
        <v>101</v>
      </c>
      <c r="B24" s="43" t="s">
        <v>102</v>
      </c>
      <c r="C24" s="28" t="s">
        <v>103</v>
      </c>
      <c r="D24" s="29" t="s">
        <v>104</v>
      </c>
      <c r="E24" s="26" t="s">
        <v>20</v>
      </c>
      <c r="F24" s="29" t="s">
        <v>42</v>
      </c>
      <c r="G24" s="26" t="s">
        <v>43</v>
      </c>
      <c r="H24" s="26" t="s">
        <v>23</v>
      </c>
      <c r="I24" s="30" t="s">
        <v>80</v>
      </c>
      <c r="J24" s="31"/>
      <c r="K24" s="26" t="str">
        <f>IF(J24="○",2,IF(J24="△",1,IF(J24="×",0,"")))</f>
        <v/>
      </c>
      <c r="L24" s="32"/>
      <c r="M24" s="31"/>
      <c r="N24" s="33"/>
    </row>
    <row r="25" spans="1:14" ht="49" customHeight="1">
      <c r="A25" s="34" t="s">
        <v>105</v>
      </c>
      <c r="B25" s="44" t="s">
        <v>102</v>
      </c>
      <c r="C25" s="66" t="s">
        <v>106</v>
      </c>
      <c r="D25" s="67" t="s">
        <v>107</v>
      </c>
      <c r="E25" s="34" t="s">
        <v>108</v>
      </c>
      <c r="F25" s="37" t="s">
        <v>109</v>
      </c>
      <c r="G25" s="67" t="s">
        <v>79</v>
      </c>
      <c r="H25" s="34" t="s">
        <v>23</v>
      </c>
      <c r="I25" s="68" t="s">
        <v>110</v>
      </c>
      <c r="J25" s="31"/>
      <c r="K25" s="34" t="str">
        <f>IF(J25="○",2,IF(J25="△",1,IF(J25="×",0,"")))</f>
        <v/>
      </c>
      <c r="L25" s="32"/>
      <c r="M25" s="31"/>
      <c r="N25" s="33"/>
    </row>
    <row r="26" spans="1:14" ht="40" customHeight="1">
      <c r="A26" s="26" t="s">
        <v>111</v>
      </c>
      <c r="B26" s="43" t="s">
        <v>102</v>
      </c>
      <c r="C26" s="28" t="s">
        <v>112</v>
      </c>
      <c r="D26" s="29" t="s">
        <v>113</v>
      </c>
      <c r="E26" s="26" t="s">
        <v>114</v>
      </c>
      <c r="F26" s="29" t="s">
        <v>115</v>
      </c>
      <c r="G26" s="26" t="s">
        <v>43</v>
      </c>
      <c r="H26" s="26" t="s">
        <v>23</v>
      </c>
      <c r="I26" s="30" t="s">
        <v>116</v>
      </c>
      <c r="J26" s="31"/>
      <c r="K26" s="26" t="str">
        <f>IF(J26="○",2,IF(J26="△",1,IF(J26="×",0,"")))</f>
        <v/>
      </c>
      <c r="L26" s="32"/>
      <c r="M26" s="31"/>
      <c r="N26" s="33"/>
    </row>
    <row r="27" spans="1:14" ht="49" customHeight="1">
      <c r="A27" s="34" t="s">
        <v>117</v>
      </c>
      <c r="B27" s="44" t="s">
        <v>102</v>
      </c>
      <c r="C27" s="66" t="s">
        <v>118</v>
      </c>
      <c r="D27" s="67" t="s">
        <v>119</v>
      </c>
      <c r="E27" s="34" t="s">
        <v>20</v>
      </c>
      <c r="F27" s="37" t="s">
        <v>120</v>
      </c>
      <c r="G27" s="67" t="s">
        <v>121</v>
      </c>
      <c r="H27" s="34" t="s">
        <v>23</v>
      </c>
      <c r="I27" s="68" t="s">
        <v>122</v>
      </c>
      <c r="J27" s="31"/>
      <c r="K27" s="34" t="str">
        <f>IF(J27="○",2,IF(J27="△",1,IF(J27="×",0,"")))</f>
        <v/>
      </c>
      <c r="L27" s="32"/>
      <c r="M27" s="31"/>
      <c r="N27" s="33"/>
    </row>
    <row r="28" spans="1:14" ht="49" customHeight="1">
      <c r="A28" s="26" t="s">
        <v>123</v>
      </c>
      <c r="B28" s="43" t="s">
        <v>102</v>
      </c>
      <c r="C28" s="63" t="s">
        <v>124</v>
      </c>
      <c r="D28" s="64" t="s">
        <v>125</v>
      </c>
      <c r="E28" s="26" t="s">
        <v>20</v>
      </c>
      <c r="F28" s="29" t="s">
        <v>126</v>
      </c>
      <c r="G28" s="64" t="s">
        <v>29</v>
      </c>
      <c r="H28" s="26" t="s">
        <v>63</v>
      </c>
      <c r="I28" s="65" t="s">
        <v>127</v>
      </c>
      <c r="J28" s="31"/>
      <c r="K28" s="26" t="str">
        <f>IF(J28="○",2,IF(J28="△",1,IF(J28="×",0,"")))</f>
        <v/>
      </c>
      <c r="L28" s="32"/>
      <c r="M28" s="31"/>
      <c r="N28" s="33"/>
    </row>
    <row r="29" spans="1:14" ht="22" customHeight="1">
      <c r="A29" s="77" t="s">
        <v>128</v>
      </c>
      <c r="B29" s="70"/>
      <c r="C29" s="70"/>
      <c r="D29" s="70"/>
      <c r="E29" s="70"/>
      <c r="F29" s="70"/>
      <c r="G29" s="70"/>
      <c r="H29" s="70"/>
      <c r="I29" s="70"/>
      <c r="J29" s="70"/>
      <c r="K29" s="70"/>
      <c r="L29" s="70"/>
      <c r="M29" s="70"/>
      <c r="N29" s="70"/>
    </row>
    <row r="30" spans="1:14" ht="40" customHeight="1">
      <c r="A30" s="26" t="s">
        <v>129</v>
      </c>
      <c r="B30" s="45" t="s">
        <v>130</v>
      </c>
      <c r="C30" s="28" t="s">
        <v>131</v>
      </c>
      <c r="D30" s="29" t="s">
        <v>132</v>
      </c>
      <c r="E30" s="26" t="s">
        <v>133</v>
      </c>
      <c r="F30" s="29" t="s">
        <v>134</v>
      </c>
      <c r="G30" s="26" t="s">
        <v>73</v>
      </c>
      <c r="H30" s="26" t="s">
        <v>63</v>
      </c>
      <c r="I30" s="30" t="s">
        <v>127</v>
      </c>
      <c r="J30" s="31"/>
      <c r="K30" s="26" t="str">
        <f>IF(J30="○",2,IF(J30="△",1,IF(J30="×",0,"")))</f>
        <v/>
      </c>
      <c r="L30" s="32"/>
      <c r="M30" s="31"/>
      <c r="N30" s="33"/>
    </row>
    <row r="31" spans="1:14" ht="49" customHeight="1">
      <c r="A31" s="34" t="s">
        <v>135</v>
      </c>
      <c r="B31" s="46" t="s">
        <v>130</v>
      </c>
      <c r="C31" s="66" t="s">
        <v>136</v>
      </c>
      <c r="D31" s="67" t="s">
        <v>137</v>
      </c>
      <c r="E31" s="34" t="s">
        <v>20</v>
      </c>
      <c r="F31" s="37" t="s">
        <v>138</v>
      </c>
      <c r="G31" s="67" t="s">
        <v>79</v>
      </c>
      <c r="H31" s="34" t="s">
        <v>23</v>
      </c>
      <c r="I31" s="68" t="s">
        <v>139</v>
      </c>
      <c r="J31" s="31"/>
      <c r="K31" s="34" t="str">
        <f>IF(J31="○",2,IF(J31="△",1,IF(J31="×",0,"")))</f>
        <v/>
      </c>
      <c r="L31" s="32"/>
      <c r="M31" s="31"/>
      <c r="N31" s="33"/>
    </row>
    <row r="32" spans="1:14" ht="49" customHeight="1">
      <c r="A32" s="26" t="s">
        <v>140</v>
      </c>
      <c r="B32" s="45" t="s">
        <v>130</v>
      </c>
      <c r="C32" s="63" t="s">
        <v>141</v>
      </c>
      <c r="D32" s="64" t="s">
        <v>142</v>
      </c>
      <c r="E32" s="26" t="s">
        <v>20</v>
      </c>
      <c r="F32" s="29" t="s">
        <v>143</v>
      </c>
      <c r="G32" s="64" t="s">
        <v>144</v>
      </c>
      <c r="H32" s="26" t="s">
        <v>23</v>
      </c>
      <c r="I32" s="65" t="s">
        <v>145</v>
      </c>
      <c r="J32" s="31"/>
      <c r="K32" s="26" t="str">
        <f>IF(J32="○",2,IF(J32="△",1,IF(J32="×",0,"")))</f>
        <v/>
      </c>
      <c r="L32" s="32"/>
      <c r="M32" s="31"/>
      <c r="N32" s="33"/>
    </row>
    <row r="33" spans="1:14" ht="40" customHeight="1">
      <c r="A33" s="34" t="s">
        <v>146</v>
      </c>
      <c r="B33" s="46" t="s">
        <v>130</v>
      </c>
      <c r="C33" s="36" t="s">
        <v>147</v>
      </c>
      <c r="D33" s="37" t="s">
        <v>148</v>
      </c>
      <c r="E33" s="34" t="s">
        <v>133</v>
      </c>
      <c r="F33" s="37" t="s">
        <v>149</v>
      </c>
      <c r="G33" s="34" t="s">
        <v>73</v>
      </c>
      <c r="H33" s="34" t="s">
        <v>63</v>
      </c>
      <c r="I33" s="38" t="s">
        <v>150</v>
      </c>
      <c r="J33" s="31"/>
      <c r="K33" s="34" t="str">
        <f>IF(J33="○",2,IF(J33="△",1,IF(J33="×",0,"")))</f>
        <v/>
      </c>
      <c r="L33" s="32"/>
      <c r="M33" s="31"/>
      <c r="N33" s="33"/>
    </row>
    <row r="34" spans="1:14" ht="22" customHeight="1">
      <c r="A34" s="73" t="s">
        <v>151</v>
      </c>
      <c r="B34" s="70"/>
      <c r="C34" s="70"/>
      <c r="D34" s="70"/>
      <c r="E34" s="70"/>
      <c r="F34" s="70"/>
      <c r="G34" s="70"/>
      <c r="H34" s="70"/>
      <c r="I34" s="70"/>
      <c r="J34" s="70"/>
      <c r="K34" s="70"/>
      <c r="L34" s="70"/>
      <c r="M34" s="70"/>
      <c r="N34" s="70"/>
    </row>
    <row r="35" spans="1:14" ht="40" customHeight="1">
      <c r="A35" s="26" t="s">
        <v>152</v>
      </c>
      <c r="B35" s="47" t="s">
        <v>153</v>
      </c>
      <c r="C35" s="28" t="s">
        <v>154</v>
      </c>
      <c r="D35" s="29" t="s">
        <v>155</v>
      </c>
      <c r="E35" s="26" t="s">
        <v>133</v>
      </c>
      <c r="F35" s="29" t="s">
        <v>156</v>
      </c>
      <c r="G35" s="26" t="s">
        <v>29</v>
      </c>
      <c r="H35" s="26" t="s">
        <v>23</v>
      </c>
      <c r="I35" s="30" t="s">
        <v>157</v>
      </c>
      <c r="J35" s="31"/>
      <c r="K35" s="26" t="str">
        <f>IF(J35="○",2,IF(J35="△",1,IF(J35="×",0,"")))</f>
        <v/>
      </c>
      <c r="L35" s="32"/>
      <c r="M35" s="31"/>
      <c r="N35" s="33"/>
    </row>
    <row r="36" spans="1:14" ht="40" customHeight="1">
      <c r="A36" s="34" t="s">
        <v>158</v>
      </c>
      <c r="B36" s="48" t="s">
        <v>153</v>
      </c>
      <c r="C36" s="36" t="s">
        <v>159</v>
      </c>
      <c r="D36" s="37" t="s">
        <v>160</v>
      </c>
      <c r="E36" s="34" t="s">
        <v>133</v>
      </c>
      <c r="F36" s="37" t="s">
        <v>161</v>
      </c>
      <c r="G36" s="34" t="s">
        <v>73</v>
      </c>
      <c r="H36" s="34" t="s">
        <v>63</v>
      </c>
      <c r="I36" s="38" t="s">
        <v>162</v>
      </c>
      <c r="J36" s="31"/>
      <c r="K36" s="34" t="str">
        <f>IF(J36="○",2,IF(J36="△",1,IF(J36="×",0,"")))</f>
        <v/>
      </c>
      <c r="L36" s="32"/>
      <c r="M36" s="31"/>
      <c r="N36" s="33"/>
    </row>
    <row r="37" spans="1:14" ht="49" customHeight="1">
      <c r="A37" s="26" t="s">
        <v>163</v>
      </c>
      <c r="B37" s="47" t="s">
        <v>153</v>
      </c>
      <c r="C37" s="63" t="s">
        <v>164</v>
      </c>
      <c r="D37" s="64" t="s">
        <v>165</v>
      </c>
      <c r="E37" s="26" t="s">
        <v>133</v>
      </c>
      <c r="F37" s="29" t="s">
        <v>166</v>
      </c>
      <c r="G37" s="64" t="s">
        <v>167</v>
      </c>
      <c r="H37" s="26" t="s">
        <v>23</v>
      </c>
      <c r="I37" s="65" t="s">
        <v>168</v>
      </c>
      <c r="J37" s="31"/>
      <c r="K37" s="26" t="str">
        <f>IF(J37="○",2,IF(J37="△",1,IF(J37="×",0,"")))</f>
        <v/>
      </c>
      <c r="L37" s="32"/>
      <c r="M37" s="31"/>
      <c r="N37" s="33"/>
    </row>
    <row r="38" spans="1:14" ht="49" customHeight="1">
      <c r="A38" s="34" t="s">
        <v>169</v>
      </c>
      <c r="B38" s="48" t="s">
        <v>153</v>
      </c>
      <c r="C38" s="66" t="s">
        <v>170</v>
      </c>
      <c r="D38" s="67" t="s">
        <v>171</v>
      </c>
      <c r="E38" s="34" t="s">
        <v>133</v>
      </c>
      <c r="F38" s="37" t="s">
        <v>172</v>
      </c>
      <c r="G38" s="67" t="s">
        <v>29</v>
      </c>
      <c r="H38" s="34" t="s">
        <v>63</v>
      </c>
      <c r="I38" s="68" t="s">
        <v>173</v>
      </c>
      <c r="J38" s="31"/>
      <c r="K38" s="34" t="str">
        <f>IF(J38="○",2,IF(J38="△",1,IF(J38="×",0,"")))</f>
        <v/>
      </c>
      <c r="L38" s="32"/>
      <c r="M38" s="31"/>
      <c r="N38" s="33"/>
    </row>
    <row r="39" spans="1:14" ht="22" customHeight="1">
      <c r="A39" s="72" t="s">
        <v>174</v>
      </c>
      <c r="B39" s="70"/>
      <c r="C39" s="70"/>
      <c r="D39" s="70"/>
      <c r="E39" s="70"/>
      <c r="F39" s="70"/>
      <c r="G39" s="70"/>
      <c r="H39" s="70"/>
      <c r="I39" s="70"/>
      <c r="J39" s="70"/>
      <c r="K39" s="70"/>
      <c r="L39" s="70"/>
      <c r="M39" s="70"/>
      <c r="N39" s="70"/>
    </row>
    <row r="40" spans="1:14" ht="49" customHeight="1">
      <c r="A40" s="26" t="s">
        <v>175</v>
      </c>
      <c r="B40" s="49" t="s">
        <v>176</v>
      </c>
      <c r="C40" s="63" t="s">
        <v>177</v>
      </c>
      <c r="D40" s="64" t="s">
        <v>178</v>
      </c>
      <c r="E40" s="26" t="s">
        <v>114</v>
      </c>
      <c r="F40" s="29" t="s">
        <v>179</v>
      </c>
      <c r="G40" s="64" t="s">
        <v>180</v>
      </c>
      <c r="H40" s="26" t="s">
        <v>23</v>
      </c>
      <c r="I40" s="65" t="s">
        <v>181</v>
      </c>
      <c r="J40" s="31"/>
      <c r="K40" s="26" t="str">
        <f t="shared" ref="K40:K49" si="1">IF(J40="○",2,IF(J40="△",1,IF(J40="×",0,"")))</f>
        <v/>
      </c>
      <c r="L40" s="32"/>
      <c r="M40" s="31"/>
      <c r="N40" s="33"/>
    </row>
    <row r="41" spans="1:14" ht="49" customHeight="1">
      <c r="A41" s="34" t="s">
        <v>182</v>
      </c>
      <c r="B41" s="50" t="s">
        <v>176</v>
      </c>
      <c r="C41" s="66" t="s">
        <v>183</v>
      </c>
      <c r="D41" s="67" t="s">
        <v>184</v>
      </c>
      <c r="E41" s="34" t="s">
        <v>114</v>
      </c>
      <c r="F41" s="37" t="s">
        <v>185</v>
      </c>
      <c r="G41" s="67" t="s">
        <v>79</v>
      </c>
      <c r="H41" s="34" t="s">
        <v>23</v>
      </c>
      <c r="I41" s="68" t="s">
        <v>186</v>
      </c>
      <c r="J41" s="31"/>
      <c r="K41" s="34" t="str">
        <f t="shared" si="1"/>
        <v/>
      </c>
      <c r="L41" s="32"/>
      <c r="M41" s="31"/>
      <c r="N41" s="33"/>
    </row>
    <row r="42" spans="1:14" ht="40" customHeight="1">
      <c r="A42" s="26" t="s">
        <v>187</v>
      </c>
      <c r="B42" s="49" t="s">
        <v>176</v>
      </c>
      <c r="C42" s="28" t="s">
        <v>188</v>
      </c>
      <c r="D42" s="29" t="s">
        <v>189</v>
      </c>
      <c r="E42" s="26" t="s">
        <v>114</v>
      </c>
      <c r="F42" s="29" t="s">
        <v>190</v>
      </c>
      <c r="G42" s="26" t="s">
        <v>43</v>
      </c>
      <c r="H42" s="26" t="s">
        <v>23</v>
      </c>
      <c r="I42" s="30" t="s">
        <v>191</v>
      </c>
      <c r="J42" s="31"/>
      <c r="K42" s="26" t="str">
        <f t="shared" si="1"/>
        <v/>
      </c>
      <c r="L42" s="32"/>
      <c r="M42" s="31"/>
      <c r="N42" s="33"/>
    </row>
    <row r="43" spans="1:14" ht="49" customHeight="1">
      <c r="A43" s="34" t="s">
        <v>192</v>
      </c>
      <c r="B43" s="50" t="s">
        <v>176</v>
      </c>
      <c r="C43" s="66" t="s">
        <v>193</v>
      </c>
      <c r="D43" s="67" t="s">
        <v>194</v>
      </c>
      <c r="E43" s="34" t="s">
        <v>114</v>
      </c>
      <c r="F43" s="37" t="s">
        <v>195</v>
      </c>
      <c r="G43" s="67" t="s">
        <v>180</v>
      </c>
      <c r="H43" s="34" t="s">
        <v>23</v>
      </c>
      <c r="I43" s="68" t="s">
        <v>196</v>
      </c>
      <c r="J43" s="31"/>
      <c r="K43" s="34" t="str">
        <f t="shared" si="1"/>
        <v/>
      </c>
      <c r="L43" s="32"/>
      <c r="M43" s="31"/>
      <c r="N43" s="33"/>
    </row>
    <row r="44" spans="1:14" ht="49" customHeight="1">
      <c r="A44" s="26" t="s">
        <v>197</v>
      </c>
      <c r="B44" s="49" t="s">
        <v>176</v>
      </c>
      <c r="C44" s="63" t="s">
        <v>198</v>
      </c>
      <c r="D44" s="64" t="s">
        <v>199</v>
      </c>
      <c r="E44" s="26" t="s">
        <v>20</v>
      </c>
      <c r="F44" s="29" t="s">
        <v>200</v>
      </c>
      <c r="G44" s="64" t="s">
        <v>29</v>
      </c>
      <c r="H44" s="26" t="s">
        <v>23</v>
      </c>
      <c r="I44" s="65" t="s">
        <v>201</v>
      </c>
      <c r="J44" s="31"/>
      <c r="K44" s="26" t="str">
        <f t="shared" si="1"/>
        <v/>
      </c>
      <c r="L44" s="32"/>
      <c r="M44" s="31"/>
      <c r="N44" s="33"/>
    </row>
    <row r="45" spans="1:14" ht="49" customHeight="1">
      <c r="A45" s="34" t="s">
        <v>202</v>
      </c>
      <c r="B45" s="50" t="s">
        <v>176</v>
      </c>
      <c r="C45" s="66" t="s">
        <v>203</v>
      </c>
      <c r="D45" s="67" t="s">
        <v>204</v>
      </c>
      <c r="E45" s="34" t="s">
        <v>20</v>
      </c>
      <c r="F45" s="37" t="s">
        <v>205</v>
      </c>
      <c r="G45" s="67" t="s">
        <v>85</v>
      </c>
      <c r="H45" s="34" t="s">
        <v>23</v>
      </c>
      <c r="I45" s="68" t="s">
        <v>86</v>
      </c>
      <c r="J45" s="31"/>
      <c r="K45" s="34" t="str">
        <f t="shared" si="1"/>
        <v/>
      </c>
      <c r="L45" s="32"/>
      <c r="M45" s="31"/>
      <c r="N45" s="33"/>
    </row>
    <row r="46" spans="1:14" ht="49" customHeight="1">
      <c r="A46" s="26" t="s">
        <v>206</v>
      </c>
      <c r="B46" s="49" t="s">
        <v>176</v>
      </c>
      <c r="C46" s="63" t="s">
        <v>207</v>
      </c>
      <c r="D46" s="64" t="s">
        <v>208</v>
      </c>
      <c r="E46" s="26" t="s">
        <v>20</v>
      </c>
      <c r="F46" s="29" t="s">
        <v>68</v>
      </c>
      <c r="G46" s="64" t="s">
        <v>85</v>
      </c>
      <c r="H46" s="26" t="s">
        <v>23</v>
      </c>
      <c r="I46" s="65" t="s">
        <v>209</v>
      </c>
      <c r="J46" s="31"/>
      <c r="K46" s="26" t="str">
        <f t="shared" si="1"/>
        <v/>
      </c>
      <c r="L46" s="32"/>
      <c r="M46" s="31"/>
      <c r="N46" s="33"/>
    </row>
    <row r="47" spans="1:14" ht="49" customHeight="1">
      <c r="A47" s="34" t="s">
        <v>210</v>
      </c>
      <c r="B47" s="50" t="s">
        <v>176</v>
      </c>
      <c r="C47" s="66" t="s">
        <v>211</v>
      </c>
      <c r="D47" s="67" t="s">
        <v>212</v>
      </c>
      <c r="E47" s="34" t="s">
        <v>114</v>
      </c>
      <c r="F47" s="37" t="s">
        <v>115</v>
      </c>
      <c r="G47" s="67" t="s">
        <v>85</v>
      </c>
      <c r="H47" s="34" t="s">
        <v>23</v>
      </c>
      <c r="I47" s="68" t="s">
        <v>209</v>
      </c>
      <c r="J47" s="31"/>
      <c r="K47" s="34" t="str">
        <f t="shared" si="1"/>
        <v/>
      </c>
      <c r="L47" s="32"/>
      <c r="M47" s="31"/>
      <c r="N47" s="33"/>
    </row>
    <row r="48" spans="1:14" ht="40" customHeight="1">
      <c r="A48" s="26" t="s">
        <v>213</v>
      </c>
      <c r="B48" s="49" t="s">
        <v>176</v>
      </c>
      <c r="C48" s="28" t="s">
        <v>214</v>
      </c>
      <c r="D48" s="29" t="s">
        <v>215</v>
      </c>
      <c r="E48" s="26" t="s">
        <v>114</v>
      </c>
      <c r="F48" s="29" t="s">
        <v>216</v>
      </c>
      <c r="G48" s="26" t="s">
        <v>217</v>
      </c>
      <c r="H48" s="26" t="s">
        <v>23</v>
      </c>
      <c r="I48" s="30" t="s">
        <v>209</v>
      </c>
      <c r="J48" s="31"/>
      <c r="K48" s="26" t="str">
        <f t="shared" si="1"/>
        <v/>
      </c>
      <c r="L48" s="32"/>
      <c r="M48" s="31"/>
      <c r="N48" s="33"/>
    </row>
    <row r="49" spans="1:14" ht="40" customHeight="1">
      <c r="A49" s="34" t="s">
        <v>218</v>
      </c>
      <c r="B49" s="50" t="s">
        <v>176</v>
      </c>
      <c r="C49" s="36" t="s">
        <v>219</v>
      </c>
      <c r="D49" s="37" t="s">
        <v>220</v>
      </c>
      <c r="E49" s="34" t="s">
        <v>114</v>
      </c>
      <c r="F49" s="37" t="s">
        <v>221</v>
      </c>
      <c r="G49" s="34" t="s">
        <v>29</v>
      </c>
      <c r="H49" s="34" t="s">
        <v>63</v>
      </c>
      <c r="I49" s="38" t="s">
        <v>222</v>
      </c>
      <c r="J49" s="31"/>
      <c r="K49" s="34" t="str">
        <f t="shared" si="1"/>
        <v/>
      </c>
      <c r="L49" s="32"/>
      <c r="M49" s="31"/>
      <c r="N49" s="33"/>
    </row>
    <row r="50" spans="1:14" ht="22" customHeight="1">
      <c r="A50" s="75" t="s">
        <v>223</v>
      </c>
      <c r="B50" s="70"/>
      <c r="C50" s="70"/>
      <c r="D50" s="70"/>
      <c r="E50" s="70"/>
      <c r="F50" s="70"/>
      <c r="G50" s="70"/>
      <c r="H50" s="70"/>
      <c r="I50" s="70"/>
      <c r="J50" s="70"/>
      <c r="K50" s="70"/>
      <c r="L50" s="70"/>
      <c r="M50" s="70"/>
      <c r="N50" s="70"/>
    </row>
    <row r="51" spans="1:14" ht="49" customHeight="1">
      <c r="A51" s="26" t="s">
        <v>224</v>
      </c>
      <c r="B51" s="51" t="s">
        <v>225</v>
      </c>
      <c r="C51" s="63" t="s">
        <v>226</v>
      </c>
      <c r="D51" s="64" t="s">
        <v>227</v>
      </c>
      <c r="E51" s="26" t="s">
        <v>20</v>
      </c>
      <c r="F51" s="29" t="s">
        <v>138</v>
      </c>
      <c r="G51" s="64" t="s">
        <v>228</v>
      </c>
      <c r="H51" s="26" t="s">
        <v>23</v>
      </c>
      <c r="I51" s="65" t="s">
        <v>229</v>
      </c>
      <c r="J51" s="31"/>
      <c r="K51" s="26" t="str">
        <f>IF(J51="○",2,IF(J51="△",1,IF(J51="×",0,"")))</f>
        <v/>
      </c>
      <c r="L51" s="32"/>
      <c r="M51" s="31"/>
      <c r="N51" s="33"/>
    </row>
    <row r="52" spans="1:14" ht="49" customHeight="1">
      <c r="A52" s="34" t="s">
        <v>230</v>
      </c>
      <c r="B52" s="52" t="s">
        <v>225</v>
      </c>
      <c r="C52" s="66" t="s">
        <v>231</v>
      </c>
      <c r="D52" s="67" t="s">
        <v>232</v>
      </c>
      <c r="E52" s="34" t="s">
        <v>20</v>
      </c>
      <c r="F52" s="37" t="s">
        <v>42</v>
      </c>
      <c r="G52" s="67" t="s">
        <v>233</v>
      </c>
      <c r="H52" s="34" t="s">
        <v>23</v>
      </c>
      <c r="I52" s="68" t="s">
        <v>234</v>
      </c>
      <c r="J52" s="31"/>
      <c r="K52" s="34" t="str">
        <f>IF(J52="○",2,IF(J52="△",1,IF(J52="×",0,"")))</f>
        <v/>
      </c>
      <c r="L52" s="32"/>
      <c r="M52" s="31"/>
      <c r="N52" s="33"/>
    </row>
    <row r="53" spans="1:14" ht="49" customHeight="1">
      <c r="A53" s="26" t="s">
        <v>235</v>
      </c>
      <c r="B53" s="51" t="s">
        <v>225</v>
      </c>
      <c r="C53" s="63" t="s">
        <v>236</v>
      </c>
      <c r="D53" s="64" t="s">
        <v>237</v>
      </c>
      <c r="E53" s="26" t="s">
        <v>20</v>
      </c>
      <c r="F53" s="29" t="s">
        <v>138</v>
      </c>
      <c r="G53" s="64" t="s">
        <v>233</v>
      </c>
      <c r="H53" s="26" t="s">
        <v>63</v>
      </c>
      <c r="I53" s="65" t="s">
        <v>238</v>
      </c>
      <c r="J53" s="31"/>
      <c r="K53" s="26" t="str">
        <f>IF(J53="○",2,IF(J53="△",1,IF(J53="×",0,"")))</f>
        <v/>
      </c>
      <c r="L53" s="32"/>
      <c r="M53" s="31"/>
      <c r="N53" s="33"/>
    </row>
    <row r="54" spans="1:14" ht="40" customHeight="1">
      <c r="A54" s="34" t="s">
        <v>239</v>
      </c>
      <c r="B54" s="52" t="s">
        <v>225</v>
      </c>
      <c r="C54" s="36" t="s">
        <v>240</v>
      </c>
      <c r="D54" s="37" t="s">
        <v>241</v>
      </c>
      <c r="E54" s="34" t="s">
        <v>20</v>
      </c>
      <c r="F54" s="37" t="s">
        <v>138</v>
      </c>
      <c r="G54" s="34" t="s">
        <v>217</v>
      </c>
      <c r="H54" s="34" t="s">
        <v>23</v>
      </c>
      <c r="I54" s="38" t="s">
        <v>242</v>
      </c>
      <c r="J54" s="31"/>
      <c r="K54" s="34" t="str">
        <f>IF(J54="○",2,IF(J54="△",1,IF(J54="×",0,"")))</f>
        <v/>
      </c>
      <c r="L54" s="32"/>
      <c r="M54" s="31"/>
      <c r="N54" s="33"/>
    </row>
    <row r="55" spans="1:14" ht="22" customHeight="1">
      <c r="A55" s="74" t="s">
        <v>243</v>
      </c>
      <c r="B55" s="70"/>
      <c r="C55" s="70"/>
      <c r="D55" s="70"/>
      <c r="E55" s="70"/>
      <c r="F55" s="70"/>
      <c r="G55" s="70"/>
      <c r="H55" s="70"/>
      <c r="I55" s="70"/>
      <c r="J55" s="70"/>
      <c r="K55" s="70"/>
      <c r="L55" s="70"/>
      <c r="M55" s="70"/>
      <c r="N55" s="70"/>
    </row>
    <row r="56" spans="1:14" ht="49" customHeight="1">
      <c r="A56" s="26" t="s">
        <v>244</v>
      </c>
      <c r="B56" s="53" t="s">
        <v>245</v>
      </c>
      <c r="C56" s="63" t="s">
        <v>246</v>
      </c>
      <c r="D56" s="64" t="s">
        <v>247</v>
      </c>
      <c r="E56" s="26" t="s">
        <v>20</v>
      </c>
      <c r="F56" s="29" t="s">
        <v>120</v>
      </c>
      <c r="G56" s="64" t="s">
        <v>248</v>
      </c>
      <c r="H56" s="26" t="s">
        <v>23</v>
      </c>
      <c r="I56" s="65" t="s">
        <v>249</v>
      </c>
      <c r="J56" s="31"/>
      <c r="K56" s="26" t="str">
        <f>IF(J56="○",2,IF(J56="△",1,IF(J56="×",0,"")))</f>
        <v/>
      </c>
      <c r="L56" s="32"/>
      <c r="M56" s="31"/>
      <c r="N56" s="33"/>
    </row>
    <row r="57" spans="1:14" ht="49" customHeight="1">
      <c r="A57" s="34" t="s">
        <v>250</v>
      </c>
      <c r="B57" s="54" t="s">
        <v>245</v>
      </c>
      <c r="C57" s="66" t="s">
        <v>251</v>
      </c>
      <c r="D57" s="67" t="s">
        <v>252</v>
      </c>
      <c r="E57" s="34" t="s">
        <v>20</v>
      </c>
      <c r="F57" s="37" t="s">
        <v>120</v>
      </c>
      <c r="G57" s="67" t="s">
        <v>29</v>
      </c>
      <c r="H57" s="34" t="s">
        <v>63</v>
      </c>
      <c r="I57" s="68" t="s">
        <v>253</v>
      </c>
      <c r="J57" s="31"/>
      <c r="K57" s="34" t="str">
        <f>IF(J57="○",2,IF(J57="△",1,IF(J57="×",0,"")))</f>
        <v/>
      </c>
      <c r="L57" s="32"/>
      <c r="M57" s="31"/>
      <c r="N57" s="33"/>
    </row>
    <row r="58" spans="1:14" ht="40" customHeight="1">
      <c r="A58" s="26" t="s">
        <v>254</v>
      </c>
      <c r="B58" s="53" t="s">
        <v>245</v>
      </c>
      <c r="C58" s="28" t="s">
        <v>255</v>
      </c>
      <c r="D58" s="29" t="s">
        <v>256</v>
      </c>
      <c r="E58" s="26" t="s">
        <v>133</v>
      </c>
      <c r="F58" s="29" t="s">
        <v>149</v>
      </c>
      <c r="G58" s="26" t="s">
        <v>29</v>
      </c>
      <c r="H58" s="26" t="s">
        <v>63</v>
      </c>
      <c r="I58" s="30" t="s">
        <v>150</v>
      </c>
      <c r="J58" s="31"/>
      <c r="K58" s="26" t="str">
        <f>IF(J58="○",2,IF(J58="△",1,IF(J58="×",0,"")))</f>
        <v/>
      </c>
      <c r="L58" s="32"/>
      <c r="M58" s="31"/>
      <c r="N58" s="33"/>
    </row>
    <row r="59" spans="1:14" ht="40" customHeight="1">
      <c r="A59" s="34" t="s">
        <v>257</v>
      </c>
      <c r="B59" s="54" t="s">
        <v>245</v>
      </c>
      <c r="C59" s="36" t="s">
        <v>258</v>
      </c>
      <c r="D59" s="37" t="s">
        <v>259</v>
      </c>
      <c r="E59" s="34" t="s">
        <v>20</v>
      </c>
      <c r="F59" s="37" t="s">
        <v>42</v>
      </c>
      <c r="G59" s="34" t="s">
        <v>29</v>
      </c>
      <c r="H59" s="34" t="s">
        <v>63</v>
      </c>
      <c r="I59" s="38" t="s">
        <v>222</v>
      </c>
      <c r="J59" s="31"/>
      <c r="K59" s="34" t="str">
        <f>IF(J59="○",2,IF(J59="△",1,IF(J59="×",0,"")))</f>
        <v/>
      </c>
      <c r="L59" s="32"/>
      <c r="M59" s="31"/>
      <c r="N59" s="33"/>
    </row>
  </sheetData>
  <autoFilter ref="A4:N59" xr:uid="{00000000-0009-0000-0000-000002000000}"/>
  <mergeCells count="11">
    <mergeCell ref="A2:N2"/>
    <mergeCell ref="A29:N29"/>
    <mergeCell ref="A5:N5"/>
    <mergeCell ref="A23:N23"/>
    <mergeCell ref="A1:N1"/>
    <mergeCell ref="A17:N17"/>
    <mergeCell ref="A9:N9"/>
    <mergeCell ref="A39:N39"/>
    <mergeCell ref="A34:N34"/>
    <mergeCell ref="A55:N55"/>
    <mergeCell ref="A50:N50"/>
  </mergeCells>
  <phoneticPr fontId="43"/>
  <conditionalFormatting sqref="C5:D59">
    <cfRule type="expression" dxfId="7" priority="8">
      <formula>AND($G5="Lowest",$J5="×")</formula>
    </cfRule>
  </conditionalFormatting>
  <conditionalFormatting sqref="G5:G59">
    <cfRule type="cellIs" dxfId="6" priority="4" operator="equal">
      <formula>"Lowest"</formula>
    </cfRule>
    <cfRule type="cellIs" dxfId="5" priority="5" operator="equal">
      <formula>"Low"</formula>
    </cfRule>
    <cfRule type="cellIs" dxfId="4" priority="6" operator="equal">
      <formula>"High要素"</formula>
    </cfRule>
  </conditionalFormatting>
  <conditionalFormatting sqref="H5:H59">
    <cfRule type="cellIs" dxfId="3" priority="7" operator="equal">
      <formula>"高"</formula>
    </cfRule>
  </conditionalFormatting>
  <conditionalFormatting sqref="J5:J59">
    <cfRule type="cellIs" dxfId="2" priority="1" operator="equal">
      <formula>"○"</formula>
    </cfRule>
    <cfRule type="cellIs" dxfId="1" priority="2" operator="equal">
      <formula>"△"</formula>
    </cfRule>
    <cfRule type="cellIs" dxfId="0" priority="3" operator="equal">
      <formula>"×"</formula>
    </cfRule>
  </conditionalFormatting>
  <dataValidations count="1">
    <dataValidation type="list" allowBlank="1" errorTitle="入力エラー" error="○・△・×・対象外 から選んでください" promptTitle="評価" prompt="○＝できている／△＝一部／×＝できていない／対象外" sqref="J5:J59" xr:uid="{00000000-0002-0000-0200-000000000000}">
      <formula1>"○,△,×,対象外"</formula1>
    </dataValidation>
  </dataValidations>
  <pageMargins left="0.75" right="0.75" top="1" bottom="1" header="0.5" footer="0.5"/>
  <pageSetup fitToHeight="0"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D22"/>
  <sheetViews>
    <sheetView showGridLines="0" topLeftCell="A10" workbookViewId="0"/>
  </sheetViews>
  <sheetFormatPr defaultRowHeight="13"/>
  <cols>
    <col min="1" max="1" width="3" customWidth="1"/>
    <col min="2" max="2" width="26" customWidth="1"/>
    <col min="3" max="3" width="88" customWidth="1"/>
    <col min="4" max="4" width="14" customWidth="1"/>
  </cols>
  <sheetData>
    <row r="2" spans="2:4" ht="25.5" customHeight="1">
      <c r="B2" s="83" t="s">
        <v>329</v>
      </c>
      <c r="C2" s="70"/>
      <c r="D2" s="70"/>
    </row>
    <row r="3" spans="2:4" ht="28" customHeight="1">
      <c r="B3" s="94" t="s">
        <v>330</v>
      </c>
      <c r="C3" s="70"/>
      <c r="D3" s="70"/>
    </row>
    <row r="5" spans="2:4" ht="16" customHeight="1">
      <c r="B5" s="55" t="s">
        <v>331</v>
      </c>
      <c r="C5" s="55" t="s">
        <v>332</v>
      </c>
      <c r="D5" s="55" t="s">
        <v>333</v>
      </c>
    </row>
    <row r="6" spans="2:4" ht="32" customHeight="1">
      <c r="B6" s="19" t="s">
        <v>334</v>
      </c>
      <c r="C6" s="56" t="s">
        <v>335</v>
      </c>
      <c r="D6" s="57" t="s">
        <v>336</v>
      </c>
    </row>
    <row r="7" spans="2:4" ht="32" customHeight="1">
      <c r="B7" s="58" t="s">
        <v>337</v>
      </c>
      <c r="C7" s="59" t="s">
        <v>338</v>
      </c>
      <c r="D7" s="60" t="s">
        <v>201</v>
      </c>
    </row>
    <row r="8" spans="2:4" ht="32" customHeight="1">
      <c r="B8" s="19" t="s">
        <v>339</v>
      </c>
      <c r="C8" s="56" t="s">
        <v>340</v>
      </c>
      <c r="D8" s="57" t="s">
        <v>201</v>
      </c>
    </row>
    <row r="9" spans="2:4" ht="32" customHeight="1">
      <c r="B9" s="58" t="s">
        <v>341</v>
      </c>
      <c r="C9" s="59" t="s">
        <v>342</v>
      </c>
      <c r="D9" s="60" t="s">
        <v>201</v>
      </c>
    </row>
    <row r="10" spans="2:4" ht="32" customHeight="1">
      <c r="B10" s="19" t="s">
        <v>343</v>
      </c>
      <c r="C10" s="56" t="s">
        <v>344</v>
      </c>
      <c r="D10" s="57" t="s">
        <v>201</v>
      </c>
    </row>
    <row r="11" spans="2:4" ht="32" customHeight="1">
      <c r="B11" s="58" t="s">
        <v>345</v>
      </c>
      <c r="C11" s="59" t="s">
        <v>346</v>
      </c>
      <c r="D11" s="60" t="s">
        <v>201</v>
      </c>
    </row>
    <row r="12" spans="2:4" ht="46" customHeight="1">
      <c r="B12" s="19" t="s">
        <v>347</v>
      </c>
      <c r="C12" s="56" t="s">
        <v>348</v>
      </c>
      <c r="D12" s="57" t="s">
        <v>201</v>
      </c>
    </row>
    <row r="13" spans="2:4" ht="32" customHeight="1">
      <c r="B13" s="58" t="s">
        <v>349</v>
      </c>
      <c r="C13" s="59" t="s">
        <v>350</v>
      </c>
      <c r="D13" s="60" t="s">
        <v>201</v>
      </c>
    </row>
    <row r="14" spans="2:4" ht="32" customHeight="1">
      <c r="B14" s="19" t="s">
        <v>351</v>
      </c>
      <c r="C14" s="56" t="s">
        <v>352</v>
      </c>
      <c r="D14" s="57" t="s">
        <v>253</v>
      </c>
    </row>
    <row r="15" spans="2:4" ht="32" customHeight="1">
      <c r="B15" s="58" t="s">
        <v>353</v>
      </c>
      <c r="C15" s="59" t="s">
        <v>354</v>
      </c>
      <c r="D15" s="60" t="s">
        <v>30</v>
      </c>
    </row>
    <row r="16" spans="2:4" ht="46" customHeight="1">
      <c r="B16" s="19" t="s">
        <v>39</v>
      </c>
      <c r="C16" s="56" t="s">
        <v>355</v>
      </c>
      <c r="D16" s="57" t="s">
        <v>356</v>
      </c>
    </row>
    <row r="17" spans="2:4" ht="32" customHeight="1">
      <c r="B17" s="58" t="s">
        <v>357</v>
      </c>
      <c r="C17" s="59" t="s">
        <v>358</v>
      </c>
      <c r="D17" s="60" t="s">
        <v>359</v>
      </c>
    </row>
    <row r="18" spans="2:4" ht="32" customHeight="1">
      <c r="B18" s="19" t="s">
        <v>360</v>
      </c>
      <c r="C18" s="56" t="s">
        <v>361</v>
      </c>
      <c r="D18" s="57" t="s">
        <v>362</v>
      </c>
    </row>
    <row r="19" spans="2:4" ht="32" customHeight="1">
      <c r="B19" s="58" t="s">
        <v>363</v>
      </c>
      <c r="C19" s="59" t="s">
        <v>364</v>
      </c>
      <c r="D19" s="60" t="s">
        <v>365</v>
      </c>
    </row>
    <row r="20" spans="2:4" ht="46" customHeight="1">
      <c r="B20" s="20" t="s">
        <v>366</v>
      </c>
      <c r="C20" s="56" t="s">
        <v>367</v>
      </c>
      <c r="D20" s="57" t="s">
        <v>368</v>
      </c>
    </row>
    <row r="21" spans="2:4" ht="46" customHeight="1">
      <c r="B21" s="61" t="s">
        <v>369</v>
      </c>
      <c r="C21" s="59" t="s">
        <v>370</v>
      </c>
      <c r="D21" s="60" t="s">
        <v>371</v>
      </c>
    </row>
    <row r="22" spans="2:4" ht="32" customHeight="1">
      <c r="B22" s="62" t="s">
        <v>372</v>
      </c>
      <c r="C22" s="56" t="s">
        <v>373</v>
      </c>
      <c r="D22" s="57" t="s">
        <v>374</v>
      </c>
    </row>
  </sheetData>
  <mergeCells count="2">
    <mergeCell ref="B3:D3"/>
    <mergeCell ref="B2:D2"/>
  </mergeCells>
  <phoneticPr fontId="43"/>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使い方</vt:lpstr>
      <vt:lpstr>サマリー</vt:lpstr>
      <vt:lpstr>チェックリスト</vt:lpstr>
      <vt:lpstr>ガイドラインの要点</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admano company</cp:lastModifiedBy>
  <dcterms:created xsi:type="dcterms:W3CDTF">2026-10-18T02:51:48Z</dcterms:created>
  <dcterms:modified xsi:type="dcterms:W3CDTF">2026-10-18T02:58:21Z</dcterms:modified>
</cp:coreProperties>
</file>